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metadata.xml" ContentType="application/vnd.openxmlformats-officedocument.spreadsheetml.sheetMetadata+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Statement of Operations" sheetId="1" r:id="rId1"/>
    <sheet name="Non-GAAP Statement of Ops" sheetId="2" r:id="rId2"/>
    <sheet name="Metrics" sheetId="3" r:id="rId3"/>
    <sheet name="Non-GAAP Recs" sheetId="4" r:id="rId4"/>
    <sheet name="End Notes" sheetId="5" r:id="rId5"/>
  </sheets>
  <definedNames/>
  <calcPr calcId="140000" concurrentCalc="fals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<sst xmlns="http://schemas.openxmlformats.org/spreadsheetml/2006/main" count="129" uniqueCount="129">
  <si>
    <t>Tenable Holdings, Inc.</t>
  </si>
  <si>
    <t>Consolidated Statements of Operations</t>
  </si>
  <si>
    <t>(unaudited)</t>
  </si>
  <si>
    <t>(in thousands, except per share data)</t>
  </si>
  <si>
    <t>Q1 2022</t>
  </si>
  <si>
    <t>Q2 2022</t>
  </si>
  <si>
    <t>Q3 2022</t>
  </si>
  <si>
    <t>Q4 2022</t>
  </si>
  <si>
    <t>Q1 2023</t>
  </si>
  <si>
    <t>Q2 2023</t>
  </si>
  <si>
    <t>Q3 2023</t>
  </si>
  <si>
    <t>Q4 2023</t>
  </si>
  <si>
    <t>Q1 2024</t>
  </si>
  <si>
    <t>Q2 2024</t>
  </si>
  <si>
    <t>Q3 2024</t>
  </si>
  <si>
    <t>Q4 2024</t>
  </si>
  <si>
    <t>Q1 2025</t>
  </si>
  <si>
    <t>Q2 2025</t>
  </si>
  <si>
    <t>Q3 2025</t>
  </si>
  <si>
    <t>Q4 2025</t>
  </si>
  <si>
    <t>Revenue</t>
  </si>
  <si>
    <r>
      <rPr>
        <color rgb="FF000000"/>
        <sz val="10"/>
        <rFont val="Arial"/>
      </rPr>
      <t>Cost of revenue</t>
    </r>
    <r>
      <rPr>
        <color rgb="FF000000"/>
        <sz val="10"/>
        <rFont val="Arial"/>
        <vertAlign val="superscript"/>
      </rPr>
      <t>(1)</t>
    </r>
  </si>
  <si>
    <t>Gross profit</t>
  </si>
  <si>
    <t>Operating expenses:</t>
  </si>
  <si>
    <r>
      <rPr>
        <color rgb="FF000000"/>
        <sz val="10"/>
        <rFont val="Arial"/>
      </rPr>
      <t>Sales and marketing</t>
    </r>
    <r>
      <rPr>
        <color rgb="FF000000"/>
        <sz val="10"/>
        <rFont val="Arial"/>
        <vertAlign val="superscript"/>
      </rPr>
      <t>(1)</t>
    </r>
  </si>
  <si>
    <r>
      <rPr>
        <color rgb="FF000000"/>
        <sz val="10"/>
        <rFont val="Arial"/>
      </rPr>
      <t>Research and development</t>
    </r>
    <r>
      <rPr>
        <color rgb="FF000000"/>
        <sz val="10"/>
        <rFont val="Arial"/>
        <vertAlign val="superscript"/>
      </rPr>
      <t>(1)</t>
    </r>
  </si>
  <si>
    <r>
      <rPr>
        <color rgb="FF000000"/>
        <sz val="10"/>
        <rFont val="Arial"/>
      </rPr>
      <t>General and administrative</t>
    </r>
    <r>
      <rPr>
        <color rgb="FF000000"/>
        <sz val="10"/>
        <rFont val="Arial"/>
        <vertAlign val="superscript"/>
      </rPr>
      <t>(1)</t>
    </r>
  </si>
  <si>
    <t>Restructuring</t>
  </si>
  <si>
    <t>Total operating expenses</t>
  </si>
  <si>
    <t>(Loss) income from operations</t>
  </si>
  <si>
    <t>Interest income</t>
  </si>
  <si>
    <t>Interest expense</t>
  </si>
  <si>
    <t>Other (expense) income, net</t>
  </si>
  <si>
    <t>(Loss) income before income taxes</t>
  </si>
  <si>
    <t>Provision (benefit) for income taxes</t>
  </si>
  <si>
    <t>Net (loss) income</t>
  </si>
  <si>
    <t>Net (loss) earnings per share:</t>
  </si>
  <si>
    <t>Basic</t>
  </si>
  <si>
    <t>Diluted</t>
  </si>
  <si>
    <t>Weighted-average shares used to compute net (loss) earnings per share:</t>
  </si>
  <si>
    <t>________________</t>
  </si>
  <si>
    <t>(1) Includes stock-based compensation expense as follows:</t>
  </si>
  <si>
    <t>Cost of revenue</t>
  </si>
  <si>
    <t>Sales and marketing</t>
  </si>
  <si>
    <t>Research and development</t>
  </si>
  <si>
    <t>General and administrative</t>
  </si>
  <si>
    <t>Total stock-based compensation expense</t>
  </si>
  <si>
    <t>Non-GAAP Statements of Operations</t>
  </si>
  <si>
    <t>Non-GAAP cost of revenue</t>
  </si>
  <si>
    <t>Non-GAAP gross profit</t>
  </si>
  <si>
    <t>Non-GAAP operating expenses:</t>
  </si>
  <si>
    <t>Non-GAAP sales and marketing</t>
  </si>
  <si>
    <t>Non-GAAP research and development</t>
  </si>
  <si>
    <t>Non-GAAP general and administrative</t>
  </si>
  <si>
    <t>Total non-GAAP operating expenses</t>
  </si>
  <si>
    <t>Non-GAAP income from operations</t>
  </si>
  <si>
    <t>Non-GAAP income before income taxes</t>
  </si>
  <si>
    <t>Non-GAAP provision for income taxes</t>
  </si>
  <si>
    <t>Non-GAAP net income</t>
  </si>
  <si>
    <t>Non-GAAP earnings per share, diluted</t>
  </si>
  <si>
    <t>Weighted-average shares used to compute GAAP net loss per share, diluted</t>
  </si>
  <si>
    <t>Weighted-average shares used to compute non-GAAP earnings per share, diluted</t>
  </si>
  <si>
    <t>Key Operating and Financial Metrics</t>
  </si>
  <si>
    <t>(in thousands)</t>
  </si>
  <si>
    <t>Calculated Current Billings</t>
  </si>
  <si>
    <t>Deferred revenue (current), end of period</t>
  </si>
  <si>
    <r>
      <rPr>
        <color rgb="FF000000"/>
        <sz val="10"/>
        <rFont val="Arial"/>
      </rPr>
      <t>Deferred revenue (current), beginning of period</t>
    </r>
    <r>
      <rPr>
        <color rgb="FF000000"/>
        <sz val="10"/>
        <rFont val="Arial"/>
        <vertAlign val="superscript"/>
      </rPr>
      <t>(1)</t>
    </r>
  </si>
  <si>
    <t>Calculated current billings</t>
  </si>
  <si>
    <t>Free Cash Flow and Unlevered Free Cash Flow</t>
  </si>
  <si>
    <t>Net cash provided by operating activities</t>
  </si>
  <si>
    <t>Purchases of property and equipment</t>
  </si>
  <si>
    <r>
      <rPr>
        <color rgb="FF000000"/>
        <sz val="10"/>
        <rFont val="Arial"/>
      </rPr>
      <t>Capitalized software development costs</t>
    </r>
    <r>
      <rPr>
        <color rgb="FF000000"/>
        <sz val="10"/>
        <rFont val="Arial"/>
        <vertAlign val="superscript"/>
      </rPr>
      <t>(2)</t>
    </r>
  </si>
  <si>
    <r>
      <rPr>
        <color rgb="FF000000"/>
        <sz val="10"/>
        <rFont val="Arial"/>
      </rPr>
      <t>Free cash flow</t>
    </r>
    <r>
      <rPr>
        <color rgb="FF000000"/>
        <sz val="10"/>
        <rFont val="Arial"/>
        <vertAlign val="superscript"/>
      </rPr>
      <t>(3)</t>
    </r>
  </si>
  <si>
    <t>Cash paid for interest and other financing costs</t>
  </si>
  <si>
    <r>
      <rPr>
        <color rgb="FF000000"/>
        <sz val="10"/>
        <rFont val="Arial"/>
      </rPr>
      <t>Unlevered free cash flow</t>
    </r>
    <r>
      <rPr>
        <color rgb="FF000000"/>
        <sz val="10"/>
        <rFont val="Arial"/>
        <vertAlign val="superscript"/>
      </rPr>
      <t>(3)</t>
    </r>
  </si>
  <si>
    <r>
      <rPr>
        <color rgb="FF000000"/>
        <sz val="10"/>
        <rFont val="Arial"/>
        <vertAlign val="superscript"/>
      </rPr>
      <t xml:space="preserve">(1) </t>
    </r>
    <r>
      <rPr>
        <color rgb="FF000000"/>
        <sz val="10"/>
        <rFont val="Arial"/>
      </rPr>
      <t>Deferred revenue (current), beginning of period for the quarters ended December 31, 2023 and June 30, 2024, March 31, 2025 and June 30, 2025 includes $4.1 million, $0.1 million, $6.6 million and $0.1 million, respectively, of acquired deferred revenue.</t>
    </r>
  </si>
  <si>
    <r>
      <rPr>
        <color rgb="FF000000"/>
        <sz val="10"/>
        <rFont val="Arial"/>
        <vertAlign val="superscript"/>
      </rPr>
      <t xml:space="preserve">(2) </t>
    </r>
    <r>
      <rPr>
        <color rgb="FF000000"/>
        <sz val="10"/>
        <rFont val="Arial"/>
      </rPr>
      <t xml:space="preserve">Capitalized software development costs were previously included in purchases of property and equipment. </t>
    </r>
  </si>
  <si>
    <r>
      <rPr>
        <color rgb="FF000000"/>
        <sz val="10"/>
        <rFont val="Arial"/>
        <vertAlign val="superscript"/>
      </rPr>
      <t xml:space="preserve">(3) </t>
    </r>
    <r>
      <rPr>
        <color rgb="FF000000"/>
        <sz val="10"/>
        <rFont val="Arial"/>
      </rPr>
      <t>Free cash flow and unlevered free cash flow for each period shown above were impacted by the following:</t>
    </r>
  </si>
  <si>
    <t>Employee stock purchase plan activity</t>
  </si>
  <si>
    <t>Capital expenditures related to new headquarters</t>
  </si>
  <si>
    <t>Acquisition-related expenses</t>
  </si>
  <si>
    <t>Costs related to intra-entity asset transfers</t>
  </si>
  <si>
    <t>Proceeds from lease incentives</t>
  </si>
  <si>
    <r>
      <rPr>
        <color rgb="FF000000"/>
        <sz val="10"/>
        <rFont val="Arial"/>
      </rPr>
      <t>Tax payment on intra-entity asset transfers</t>
    </r>
    <r>
      <rPr>
        <color rgb="FF000000"/>
        <sz val="10"/>
        <rFont val="Arial"/>
        <vertAlign val="superscript"/>
      </rPr>
      <t>(4)</t>
    </r>
  </si>
  <si>
    <r>
      <rPr>
        <color rgb="FF000000"/>
        <sz val="10"/>
        <rFont val="Arial"/>
        <vertAlign val="superscript"/>
      </rPr>
      <t>(4)</t>
    </r>
    <r>
      <rPr>
        <color rgb="FF000000"/>
        <sz val="10"/>
        <rFont val="Arial"/>
      </rPr>
      <t xml:space="preserve"> </t>
    </r>
    <r>
      <rPr>
        <color rgb="FF000000"/>
        <sz val="10"/>
        <rFont val="Arial"/>
      </rPr>
      <t>The tax payment on intra-ent</t>
    </r>
    <r>
      <rPr>
        <color rgb="FF000000"/>
        <sz val="10"/>
        <rFont val="Arial"/>
      </rPr>
      <t xml:space="preserve">ity asset transfer in the quarter ended </t>
    </r>
    <r>
      <rPr>
        <color rgb="FF000000"/>
        <sz val="10"/>
        <rFont val="Arial"/>
      </rPr>
      <t>December 31, 2024 include</t>
    </r>
    <r>
      <rPr>
        <color rgb="FF000000"/>
        <sz val="10"/>
        <rFont val="Arial"/>
      </rPr>
      <t>d $0.3 million of interest that is included in cash paid for interest.</t>
    </r>
  </si>
  <si>
    <t>GAAP to Non-GAAP Reconciliations</t>
  </si>
  <si>
    <t>(dollars in thousands, except per share data)</t>
  </si>
  <si>
    <t>Non-GAAP Gross Profit and Non-GAAP Gross Margin</t>
  </si>
  <si>
    <t>Stock-based compensation</t>
  </si>
  <si>
    <t>Amortization of acquired intangible assets</t>
  </si>
  <si>
    <t>Gross margin</t>
  </si>
  <si>
    <t>Non-GAAP gross margin</t>
  </si>
  <si>
    <t>Non-GAAP Sales and Marketing Expense</t>
  </si>
  <si>
    <t>Sales and marketing expense</t>
  </si>
  <si>
    <t>Less: stock-based compensation</t>
  </si>
  <si>
    <t>Less: acquisition-related expenses</t>
  </si>
  <si>
    <t>Non-GAAP sales and marketing expense</t>
  </si>
  <si>
    <t>Non-GAAP Research and Development Expense</t>
  </si>
  <si>
    <t>Research and development expense</t>
  </si>
  <si>
    <t>Non-GAAP research and development expense</t>
  </si>
  <si>
    <t>Non-GAAP General and Administrative Expense</t>
  </si>
  <si>
    <t>General and administrative expense</t>
  </si>
  <si>
    <t>Less: costs related to intra-entity asset transfers</t>
  </si>
  <si>
    <t>Non-GAAP general and administrative expense</t>
  </si>
  <si>
    <t>Non-GAAP Income from Operations and Non-GAAP Operating Margin</t>
  </si>
  <si>
    <t>Operating Margin</t>
  </si>
  <si>
    <t>Non-GAAP operating margin</t>
  </si>
  <si>
    <t>Non-GAAP Provision for Income Taxes</t>
  </si>
  <si>
    <r>
      <rPr>
        <color rgb="FF000000"/>
        <sz val="10"/>
        <rFont val="Arial"/>
      </rPr>
      <t>Less: tax impact of stock-based compensation</t>
    </r>
    <r>
      <rPr>
        <color rgb="FF000000"/>
        <sz val="10"/>
        <rFont val="Arial"/>
        <vertAlign val="superscript"/>
      </rPr>
      <t>(1)</t>
    </r>
  </si>
  <si>
    <r>
      <rPr>
        <color rgb="FF000000"/>
        <sz val="10"/>
        <rFont val="Arial"/>
      </rPr>
      <t>Less: tax impact of acquisitions</t>
    </r>
    <r>
      <rPr>
        <color rgb="FF000000"/>
        <sz val="10"/>
        <rFont val="Arial"/>
        <vertAlign val="superscript"/>
      </rPr>
      <t>(</t>
    </r>
    <r>
      <rPr>
        <color rgb="FF000000"/>
        <sz val="10"/>
        <rFont val="Arial"/>
        <vertAlign val="superscript"/>
      </rPr>
      <t>3</t>
    </r>
    <r>
      <rPr>
        <color rgb="FF000000"/>
        <sz val="10"/>
        <rFont val="Arial"/>
        <vertAlign val="superscript"/>
      </rPr>
      <t>)</t>
    </r>
  </si>
  <si>
    <r>
      <rPr>
        <color rgb="FF000000"/>
        <sz val="10"/>
        <rFont val="Arial"/>
      </rPr>
      <t>Less: tax impact of intra-entity asset transfers</t>
    </r>
    <r>
      <rPr>
        <color rgb="FF000000"/>
        <sz val="10"/>
        <rFont val="Arial"/>
        <vertAlign val="superscript"/>
      </rPr>
      <t>(</t>
    </r>
    <r>
      <rPr>
        <color rgb="FF000000"/>
        <sz val="10"/>
        <rFont val="Arial"/>
        <vertAlign val="superscript"/>
      </rPr>
      <t>4</t>
    </r>
    <r>
      <rPr>
        <color rgb="FF000000"/>
        <sz val="10"/>
        <rFont val="Arial"/>
        <vertAlign val="superscript"/>
      </rPr>
      <t>)</t>
    </r>
  </si>
  <si>
    <t>Non-GAAP Net Income and Non-GAAP Earnings Per Share</t>
  </si>
  <si>
    <r>
      <rPr>
        <color rgb="FF000000"/>
        <sz val="10"/>
        <rFont val="Arial"/>
      </rPr>
      <t>Tax impact of stock-based compensation</t>
    </r>
    <r>
      <rPr>
        <color rgb="FF000000"/>
        <sz val="10"/>
        <rFont val="Arial"/>
        <vertAlign val="superscript"/>
      </rPr>
      <t>(1)</t>
    </r>
  </si>
  <si>
    <r>
      <rPr>
        <color rgb="FF000000"/>
        <sz val="10"/>
        <rFont val="Arial"/>
      </rPr>
      <t>Acquisition-related expenses</t>
    </r>
    <r>
      <rPr>
        <color rgb="FF000000"/>
        <sz val="10"/>
        <rFont val="Arial"/>
        <vertAlign val="superscript"/>
      </rPr>
      <t>(2)</t>
    </r>
  </si>
  <si>
    <r>
      <rPr>
        <color rgb="FF000000"/>
        <sz val="10"/>
        <rFont val="Arial"/>
      </rPr>
      <t>Restructuring</t>
    </r>
    <r>
      <rPr>
        <color rgb="FF000000"/>
        <sz val="10"/>
        <rFont val="Arial"/>
        <vertAlign val="superscript"/>
      </rPr>
      <t>(2)</t>
    </r>
  </si>
  <si>
    <r>
      <rPr>
        <color rgb="FF000000"/>
        <sz val="10"/>
        <rFont val="Arial"/>
      </rPr>
      <t>Costs related to intra-entity asset transfers</t>
    </r>
    <r>
      <rPr>
        <color rgb="FF000000"/>
        <sz val="10"/>
        <rFont val="Arial"/>
        <vertAlign val="superscript"/>
      </rPr>
      <t>(3)</t>
    </r>
  </si>
  <si>
    <r>
      <rPr>
        <color rgb="FF000000"/>
        <sz val="10"/>
        <rFont val="Arial"/>
      </rPr>
      <t>Amortization of acquired intangible assets</t>
    </r>
    <r>
      <rPr>
        <color rgb="FF000000"/>
        <sz val="10"/>
        <rFont val="Arial"/>
        <vertAlign val="superscript"/>
      </rPr>
      <t>(</t>
    </r>
    <r>
      <rPr>
        <color rgb="FF000000"/>
        <sz val="10"/>
        <rFont val="Arial"/>
        <vertAlign val="superscript"/>
      </rPr>
      <t>2</t>
    </r>
    <r>
      <rPr>
        <color rgb="FF000000"/>
        <sz val="10"/>
        <rFont val="Arial"/>
        <vertAlign val="superscript"/>
      </rPr>
      <t>)</t>
    </r>
  </si>
  <si>
    <r>
      <rPr>
        <color rgb="FF000000"/>
        <sz val="10"/>
        <rFont val="Arial"/>
      </rPr>
      <t>Tax impact of acquisitions</t>
    </r>
    <r>
      <rPr>
        <color rgb="FF000000"/>
        <sz val="10"/>
        <rFont val="Arial"/>
        <vertAlign val="superscript"/>
      </rPr>
      <t>(</t>
    </r>
    <r>
      <rPr>
        <color rgb="FF000000"/>
        <sz val="10"/>
        <rFont val="Arial"/>
        <vertAlign val="superscript"/>
      </rPr>
      <t>3</t>
    </r>
    <r>
      <rPr>
        <color rgb="FF000000"/>
        <sz val="10"/>
        <rFont val="Arial"/>
        <vertAlign val="superscript"/>
      </rPr>
      <t>)</t>
    </r>
  </si>
  <si>
    <r>
      <rPr>
        <color rgb="FF000000"/>
        <sz val="10"/>
        <rFont val="Arial"/>
      </rPr>
      <t>Tax impact of intra-entity asset transfers</t>
    </r>
    <r>
      <rPr>
        <color rgb="FF000000"/>
        <sz val="10"/>
        <rFont val="Arial"/>
        <vertAlign val="superscript"/>
      </rPr>
      <t>(</t>
    </r>
    <r>
      <rPr>
        <color rgb="FF000000"/>
        <sz val="10"/>
        <rFont val="Arial"/>
        <vertAlign val="superscript"/>
      </rPr>
      <t>4</t>
    </r>
    <r>
      <rPr>
        <color rgb="FF000000"/>
        <sz val="10"/>
        <rFont val="Arial"/>
        <vertAlign val="superscript"/>
      </rPr>
      <t>)</t>
    </r>
  </si>
  <si>
    <t>Net (loss) earnings per share, diluted</t>
  </si>
  <si>
    <r>
      <rPr>
        <color rgb="FF000000"/>
        <sz val="10"/>
        <rFont val="Arial"/>
      </rPr>
      <t>Adjustment to diluted earnings per share</t>
    </r>
    <r>
      <rPr>
        <color rgb="FF000000"/>
        <sz val="10"/>
        <rFont val="Arial"/>
        <vertAlign val="superscript"/>
      </rPr>
      <t>(</t>
    </r>
    <r>
      <rPr>
        <color rgb="FF000000"/>
        <sz val="10"/>
        <rFont val="Arial"/>
        <vertAlign val="superscript"/>
      </rPr>
      <t>5</t>
    </r>
    <r>
      <rPr>
        <color rgb="FF000000"/>
        <sz val="10"/>
        <rFont val="Arial"/>
        <vertAlign val="superscript"/>
      </rPr>
      <t>)</t>
    </r>
  </si>
  <si>
    <t>Weighted-average shares used to compute GAAP net (loss) earnings per share, diluted</t>
  </si>
  <si>
    <r>
      <rPr>
        <color rgb="FF000000"/>
        <sz val="10"/>
        <rFont val="Arial"/>
      </rPr>
      <t>Weighted-average shares used to compute non-GAAP earnings per share, diluted</t>
    </r>
    <r>
      <rPr>
        <color rgb="FF000000"/>
        <sz val="10"/>
        <rFont val="Arial"/>
        <vertAlign val="superscript"/>
      </rPr>
      <t>(7)</t>
    </r>
  </si>
  <si>
    <t>(1)  The tax impact of stock-based compensation is based on the tax treatment for the applicable tax jurisdictions.</t>
  </si>
  <si>
    <t>(2) The tax impacts of acquisition-related expenses, restructuring expenses, and amortization of acquired intangible assets are not material.</t>
  </si>
  <si>
    <r>
      <rPr>
        <color rgb="FF000000"/>
        <sz val="10"/>
        <rFont val="Arial"/>
      </rPr>
      <t>(</t>
    </r>
    <r>
      <rPr>
        <color rgb="FF000000"/>
        <sz val="10"/>
        <rFont val="Arial"/>
      </rPr>
      <t>3</t>
    </r>
    <r>
      <rPr>
        <color rgb="FF000000"/>
        <sz val="10"/>
        <rFont val="Arial"/>
      </rPr>
      <t xml:space="preserve">)  </t>
    </r>
    <r>
      <rPr>
        <color rgb="FF000000"/>
        <sz val="10"/>
        <rFont val="Arial"/>
      </rPr>
      <t>In the three months ended March 31, 2023, June 30, 2023, September 30, 2023 and December 31, 2023, the tax impact of acquisitions includes the deferred tax benefits of the Alsid acquisition. In the three months ended December 31, 2023, the tax impact from acquisitions includes a reversal of deferred tax expense related to indefinite-lived intangible assets.</t>
    </r>
  </si>
  <si>
    <r>
      <rPr>
        <color rgb="FF000000"/>
        <sz val="10"/>
        <rFont val="Arial"/>
      </rPr>
      <t>(</t>
    </r>
    <r>
      <rPr>
        <color rgb="FF000000"/>
        <sz val="10"/>
        <rFont val="Arial"/>
      </rPr>
      <t>4</t>
    </r>
    <r>
      <rPr>
        <color rgb="FF000000"/>
        <sz val="10"/>
        <rFont val="Arial"/>
      </rPr>
      <t xml:space="preserve">)  </t>
    </r>
    <r>
      <rPr>
        <color rgb="FF000000"/>
        <sz val="10"/>
        <rFont val="Arial"/>
      </rPr>
      <t>The tax impact of the intra-entity asset transfer in the three months ended December 31, 2024 is additional tax incurred related to the 2021 internal restructuring of Indegy.</t>
    </r>
  </si>
  <si>
    <t>(5)  Adjustment to reconcile GAAP net loss per share, which excludes potentially dilutive shares, to non-GAAP earnings per share, which includes potentially dilutive shares, when applicable.</t>
  </si>
  <si>
    <r>
      <rPr>
        <color rgb="FF000000"/>
        <sz val="10"/>
        <rFont val="Arial"/>
      </rPr>
      <t xml:space="preserve">This supplemental financial information presentation contains certain operating metrics and non-GAAP financial measures and other key metrics. To supplement our consolidated financial statements, which are prepared and presented in accordance with GAAP, we use certain non-GAAP financial measures, as described below, to understand and evaluate our core operating performance. These non-GAAP financial measures, which may be different than similarly titled measures used by other companies, are presented to enhance the overall understanding of our financial performance and should not be considered a substitute for, or superior to, the financial information prepared and presented in accordance with GAAP.
</t>
    </r>
    <r>
      <rPr>
        <color rgb="FF000000"/>
        <sz val="10"/>
        <rFont val="Arial"/>
      </rPr>
      <t xml:space="preserve">
</t>
    </r>
    <r>
      <rPr>
        <color rgb="FF000000"/>
        <sz val="10"/>
        <rFont val="Arial"/>
      </rPr>
      <t xml:space="preserve">We believe that these non-GAAP financial measures provide useful information about our financial performance, enhance the overall understanding of our past performance and future prospects and allow for greater transparency with respect to important metrics used by management for financial and operational decision-making. We include these non-GAAP financial measures to present our financial performance using a management view and because we believe that these measures provide an additional comparison of our core financial performance over multiple periods with other companies in our industry.
</t>
    </r>
    <r>
      <rPr>
        <color rgb="FF000000"/>
        <sz val="10"/>
        <rFont val="Arial"/>
      </rPr>
      <t xml:space="preserve">Reconciliations of non-GAAP financial measures to the most directly comparable GAAP financial measures are included in this supplemental. 
</t>
    </r>
    <r>
      <rPr>
        <color rgb="FF000000"/>
        <sz val="10"/>
        <rFont val="Arial"/>
      </rPr>
      <t xml:space="preserve">
</t>
    </r>
    <r>
      <rPr>
        <color rgb="FF000000"/>
        <sz val="10"/>
        <rFont val="Arial"/>
      </rPr>
      <t xml:space="preserve">Non-GAAP Income from Operations and Non-GAAP Operating Margin: We define these non-GAAP financial measures as their respective GAAP measures, excluding the effect of stock-based compensation, acquisition-related expenses, restructuring expenses, costs related to the intra-entity asset transfers resulting from the internal restructuring of legal entities, and amortization of acquired intangible assets. Acquisition-related expenses include transaction and integration expenses, as well as costs related to the intercompany transfer of acquired intellectual property. Restructuring expenses include non-ordinary course severance, employee related benefits, and other charges to reorganize business operations. We believe that the exclusion of these expenses provides for a useful comparison of our operating results to prior periods and to our peer companies, which commonly exclude restructuring expenses.
</t>
    </r>
    <r>
      <rPr>
        <color rgb="FF000000"/>
        <sz val="10"/>
        <rFont val="Arial"/>
      </rPr>
      <t xml:space="preserve">
</t>
    </r>
    <r>
      <rPr>
        <color rgb="FF000000"/>
        <sz val="10"/>
        <rFont val="Arial"/>
      </rPr>
      <t xml:space="preserve">Non-GAAP Net Income and Non-GAAP Earnings Per Share: We define non-GAAP net income as GAAP net loss, excluding the effect of stock-based compensation, acquisition-related expenses, restructuring expenses and amortization of acquired intangible assets, including the applicable tax impacts. In addition, we exclude the tax impact and related costs of intra-entity asset transfers resulting from the internal restructuring of legal entities as well as deferred income tax benefits recognized in connection with acquisitions. We use non-GAAP net income to calculate non-GAAP earnings per share.
</t>
    </r>
    <r>
      <rPr>
        <color rgb="FF000000"/>
        <sz val="10"/>
        <rFont val="Arial"/>
      </rPr>
      <t xml:space="preserve">Non-GAAP Gross Profit and Non-GAAP Gross Margin: We define non-GAAP gross profit as GAAP gross profit, excluding the effect of stock-based compensation and amortization of acquired intangible assets. Non-GAAP gross margin is defined as non-GAAP gross profit as a percentage of revenue. 
</t>
    </r>
    <r>
      <rPr>
        <color rgb="FF000000"/>
        <sz val="10"/>
        <rFont val="Arial"/>
      </rPr>
      <t xml:space="preserve">
</t>
    </r>
    <r>
      <rPr>
        <color rgb="FF000000"/>
        <sz val="10"/>
        <rFont val="Arial"/>
      </rPr>
      <t xml:space="preserve">Non-GAAP Sales and Marketing Expense, Non-GAAP Research and Development Expense and Non-GAAP General and Administrative Expense: We define these non-GAAP measures as their respective GAAP measures, excluding stock-based compensation, acquisition-related expenses and costs related to intra-entity asset transfers resulting from the internal restructuring of legal entities.
</t>
    </r>
    <r>
      <rPr>
        <color rgb="FF000000"/>
        <sz val="10"/>
        <rFont val="Arial"/>
      </rPr>
      <t xml:space="preserve">Non-GAAP Provision for Income Taxes: We define non-GAAP provision for income taxes as the GAAP provision for income taxes, excluding the tax impacts of stock-based compensation and acquisitions, and intra-entity asset transfers resulting from the internal restructuring of legal entities.
</t>
    </r>
    <r>
      <rPr>
        <color rgb="FF000000"/>
        <sz val="10"/>
        <rFont val="Arial"/>
      </rPr>
      <t xml:space="preserve">
</t>
    </r>
    <r>
      <rPr>
        <color rgb="FF000000"/>
        <sz val="10"/>
        <rFont val="Arial"/>
      </rPr>
      <t xml:space="preserve">Calculated Current Billings: </t>
    </r>
    <r>
      <rPr>
        <color rgb="FF000000"/>
        <sz val="10"/>
        <rFont val="Arial"/>
      </rPr>
      <t xml:space="preserve">We define calculated current billings, a non-GAAP financial measure, as total revenue recognized in a period plus the change in current deferred revenue in the corresponding period. Historically we have used calculated current billings to measure and monitor our ability to provide our business with the working capital generated by upfront payments from our customers. The timing of large multi-year contracts and the preference for annual billing versus multi-year upfront billing, may distort calculated current billings growth in one period over another.
</t>
    </r>
    <r>
      <rPr>
        <color rgb="FF000000"/>
        <sz val="10"/>
        <rFont val="Arial"/>
      </rPr>
      <t xml:space="preserve">
</t>
    </r>
    <r>
      <rPr>
        <color rgb="FF000000"/>
        <sz val="10"/>
        <rFont val="Arial"/>
      </rPr>
      <t xml:space="preserve">Free Cash Flow and Unlevered Free Cash Flow: We define free cash flow, a non-GAAP financial measure, as net cash provided by operating activities less purchases of property and equipment and capitalized software development costs. We believe free cash flow is an important liquidity measure of the cash that is available (if any), after purchases of property and equipment and capitalized software development costs, for investment in our business and to make acquisitions. We believe that free cash flow is useful as a liquidity measure because it measures our ability to generate cash. We define unlevered free cash flow as free cash flow plus cash paid for interest and other financing costs. We believe unlevered free cash flow is useful as a liquidity measure as it measures the cash that is available to invest in our business and meet our current debt obligations and future financing needs. However, given our debt obligations, non-cancelable commitments and other contractual obligations, unlevered free cash flow does not represent residual cash flow available for discretionary expenses.
</t>
    </r>
    <r>
      <rPr>
        <color rgb="FF000000"/>
        <sz val="10"/>
        <rFont val="Arial"/>
      </rPr>
      <t/>
    </r>
  </si>
</sst>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quot;$&quot;* #,##0,_);&quot;$&quot;* (#,##0,);&quot;$&quot;* &quot;—&quot;_);_(@_)"/>
    <numFmt numFmtId="165" formatCode="* #,##0,;* (#,##0,);* &quot;—&quot;;_(@_)"/>
    <numFmt numFmtId="166" formatCode="&quot;$&quot;* #,##0.00_);&quot;$&quot;* (#,##0.00);&quot;$&quot;* &quot;—&quot;_);_(@_)"/>
    <numFmt numFmtId="167" formatCode="&quot;$&quot;* #,##0.#######################_);&quot;$&quot;* (#,##0.#######################);&quot;$&quot;* &quot;—&quot;_);_(@_)"/>
    <numFmt numFmtId="168" formatCode="&quot;$&quot;* #,##0.00_);&quot;$&quot;* (#,##0.00);&quot;$&quot;* #,##0.00_);_(@_)"/>
    <numFmt numFmtId="169" formatCode="&quot;&quot;* #,##0,_);&quot;&quot;* (#,##0,);&quot;&quot;* #,##0,_);_(@_)"/>
    <numFmt numFmtId="170" formatCode="#,##0,;(#,##0,);&quot;—&quot;;_(@_)"/>
    <numFmt numFmtId="171" formatCode="&quot;$&quot;* #,##0.00,_);&quot;$&quot;* (#,##0.00,);&quot;$&quot;* &quot;—&quot;_);_(@_)"/>
    <numFmt numFmtId="172" formatCode="#,##0.#######################_)%;(#,##0.#######################)%;&quot;—&quot;_)%;_(@_)"/>
    <numFmt numFmtId="173" formatCode="#,##0.0_)%;(#,##0.0)%;&quot;—&quot;_)%;_(@_)"/>
    <numFmt numFmtId="174" formatCode="#,##0_)%;(#,##0)%;&quot;—&quot;_)%;_(@_)"/>
    <numFmt numFmtId="175" formatCode="* #,##0.00;* (#,##0.00);* &quot;—&quot;;_(@_)"/>
    <numFmt numFmtId="176" formatCode="* #,##0.#######################;* (#,##0.#######################);* &quot;—&quot;;_(@_)"/>
    <numFmt numFmtId="177" formatCode="* #,##0;* (#,##0);* &quot;—&quot;;_(@_)"/>
  </numFmts>
  <fonts count="10" x14ac:knownFonts="1">
    <font>
      <name val="Arial"/>
      <sz val="10"/>
    </font>
    <font>
      <name val="Times New Roman"/>
      <color rgb="FF000000"/>
      <sz val="10"/>
    </font>
    <font>
      <name val="Arial"/>
      <b/>
      <color rgb="FF000000"/>
      <sz val="18"/>
    </font>
    <font>
      <name val="Arial"/>
      <b/>
      <color rgb="FF000000"/>
      <sz val="16"/>
    </font>
    <font>
      <name val="Arial"/>
      <color rgb="FF000000"/>
      <sz val="14"/>
    </font>
    <font>
      <name val="Arial"/>
      <b/>
      <color rgb="FF000000"/>
      <sz val="10"/>
    </font>
    <font>
      <name val="Arial"/>
      <b/>
      <i/>
      <color rgb="FF000000"/>
      <sz val="10"/>
    </font>
    <font>
      <name val="Arial"/>
      <color rgb="FF000000"/>
      <sz val="10"/>
    </font>
    <font>
      <name val="Arial"/>
      <color rgb="FF000000"/>
      <sz val="8"/>
    </font>
    <font>
      <name val="Arial"/>
      <color rgb="FF000000"/>
      <sz val="9"/>
    </font>
  </fonts>
  <fills count="4">
    <fill>
      <patternFill patternType="none"/>
    </fill>
    <fill>
      <patternFill patternType="gray125"/>
    </fill>
    <fill>
      <patternFill patternType="solid">
        <fgColor rgb="FFCCEEFF"/>
        <bgColor indexed="64"/>
      </patternFill>
    </fill>
    <fill>
      <patternFill patternType="solid">
        <fgColor rgb="FFFFFFFF"/>
        <bgColor indexed="64"/>
      </patternFill>
    </fill>
  </fills>
  <borders count="8">
    <border>
      <left/>
      <right/>
      <top/>
      <bottom/>
      <diagonal/>
    </border>
    <border>
      <left/>
      <right/>
      <top/>
      <bottom style="thin">
        <color indexed="64" rgb="FF000000"/>
      </bottom>
      <diagonal/>
    </border>
    <border>
      <left/>
      <right/>
      <top style="thin">
        <color indexed="64" rgb="FF000000"/>
      </top>
      <bottom/>
      <diagonal/>
    </border>
    <border>
      <left/>
      <right/>
      <top style="thin">
        <color indexed="64" rgb="FF000000"/>
      </top>
      <bottom style="thin">
        <color indexed="64" rgb="FF000000"/>
      </bottom>
      <diagonal/>
    </border>
    <border>
      <left/>
      <right/>
      <top style="thin">
        <color indexed="64" rgb="FF000000"/>
      </top>
      <bottom style="double">
        <color indexed="64" rgb="FF000000"/>
      </bottom>
      <diagonal/>
    </border>
    <border>
      <left/>
      <right/>
      <top style="double">
        <color indexed="64" rgb="FF000000"/>
      </top>
      <bottom/>
      <diagonal/>
    </border>
    <border>
      <left/>
      <right style="thin">
        <color indexed="64" rgb="FF000000"/>
      </right>
      <top style="thin">
        <color indexed="64" rgb="FF000000"/>
      </top>
      <bottom style="thin">
        <color indexed="64" rgb="FF000000"/>
      </bottom>
      <diagonal/>
    </border>
    <border>
      <left style="thin">
        <color indexed="64" rgb="FF000000"/>
      </left>
      <right/>
      <top/>
      <bottom/>
      <diagonal/>
    </border>
  </borders>
  <cellStyleXfs count="6">
    <xf fontId="0" fillId="0" borderId="0"/>
    <xf fontId="1" fillId="0" borderId="0" xfId="1" applyFont="1" applyBorder="0" applyAlignment="1">
      <alignment wrapText="1"/>
    </xf>
    <xf fontId="1" fillId="0" borderId="0" xfId="1" applyFont="1" applyBorder="0" applyAlignment="1">
      <alignment wrapText="1"/>
    </xf>
    <xf fontId="2" fillId="0" borderId="0" xfId="3" applyFont="1" applyBorder="0" applyAlignment="1">
      <alignment wrapText="1"/>
    </xf>
    <xf fontId="3" fillId="0" borderId="0" xfId="4" applyFont="1" applyBorder="0" applyAlignment="1">
      <alignment wrapText="1"/>
    </xf>
    <xf fontId="4" fillId="0" borderId="0" xfId="5" applyFont="1" applyBorder="0" applyAlignment="1">
      <alignment wrapText="1"/>
    </xf>
  </cellStyleXfs>
  <cellXfs count="54">
    <xf fontId="0" fillId="0" borderId="0" xfId="0"/>
    <xf fontId="1" fillId="0" borderId="0" xfId="1" applyFont="1" applyBorder="0" applyAlignment="1">
      <alignment wrapText="1"/>
    </xf>
    <xf fontId="2" fillId="0" borderId="0" xfId="3" applyFont="1" applyBorder="0" applyAlignment="1">
      <alignment wrapText="1"/>
    </xf>
    <xf fontId="3" fillId="0" borderId="0" xfId="4" applyFont="1" applyBorder="0" applyAlignment="1">
      <alignment wrapText="1"/>
    </xf>
    <xf fontId="4" fillId="0" borderId="0" xfId="5" applyFont="1" applyBorder="0" applyAlignment="1">
      <alignment wrapText="1"/>
    </xf>
    <xf fontId="5" fillId="0" borderId="0" xfId="0" applyFont="1" applyBorder="0" applyAlignment="1">
      <alignment horizontal="center" vertical="bottom" wrapText="1"/>
    </xf>
    <xf fontId="6" fillId="0" borderId="0" xfId="0" applyFont="1" applyBorder="0" applyAlignment="1">
      <alignment horizontal="left" vertical="bottom" wrapText="1"/>
    </xf>
    <xf fontId="5" fillId="0" borderId="1" xfId="0" applyFont="1" applyBorder="0" applyAlignment="1">
      <alignment horizontal="center" vertical="bottom" wrapText="1"/>
    </xf>
    <xf fontId="7" fillId="0" borderId="0" xfId="0" applyFont="1" applyBorder="0" applyAlignment="1">
      <alignment horizontal="left" vertical="bottom" wrapText="1"/>
    </xf>
    <xf fontId="7" fillId="0" borderId="2" xfId="0" numFmtId="164" applyFont="1" applyBorder="0" applyAlignment="1" applyNumberFormat="1">
      <alignment vertical="bottom" wrapText="1"/>
    </xf>
    <xf fontId="7" fillId="0" borderId="1" xfId="0" numFmtId="165" applyFont="1" applyBorder="0" applyAlignment="1" applyNumberFormat="1">
      <alignment vertical="bottom" wrapText="1"/>
    </xf>
    <xf fontId="7" fillId="0" borderId="2" xfId="0" numFmtId="165" applyFont="1" applyBorder="0" applyAlignment="1" applyNumberFormat="1">
      <alignment vertical="bottom" wrapText="1"/>
    </xf>
    <xf fontId="7" fillId="0" borderId="0" xfId="0" applyFont="1" applyBorder="0" applyAlignment="1">
      <alignment horizontal="left" vertical="bottom" wrapText="1" indent="1"/>
    </xf>
    <xf fontId="7" fillId="0" borderId="0" xfId="0" numFmtId="165" applyFont="1" applyBorder="0" applyAlignment="1" applyNumberFormat="1">
      <alignment vertical="bottom" wrapText="1"/>
    </xf>
    <xf fontId="7" fillId="0" borderId="3" xfId="0" numFmtId="165" applyFont="1" applyBorder="0" applyAlignment="1" applyNumberFormat="1">
      <alignment vertical="bottom" wrapText="1"/>
    </xf>
    <xf fontId="7" fillId="0" borderId="4" xfId="0" numFmtId="164" applyFont="1" applyBorder="0" applyAlignment="1" applyNumberFormat="1">
      <alignment vertical="bottom" wrapText="1"/>
    </xf>
    <xf fontId="7" fillId="0" borderId="0" xfId="0" applyFont="1" applyBorder="0" applyAlignment="1">
      <alignment horizontal="left" vertical="bottom" wrapText="1" indent="2"/>
    </xf>
    <xf fontId="7" fillId="0" borderId="0" xfId="0" numFmtId="166" applyFont="1" applyBorder="0" applyAlignment="1" applyNumberFormat="1">
      <alignment vertical="bottom" wrapText="1"/>
    </xf>
    <xf fontId="7" fillId="0" borderId="0" xfId="0" numFmtId="167" applyFont="1" applyBorder="0" applyAlignment="1" applyNumberFormat="1">
      <alignment vertical="bottom" wrapText="1"/>
    </xf>
    <xf fontId="7" fillId="0" borderId="0" xfId="0" numFmtId="168" applyFont="1" applyBorder="0" applyAlignment="1" applyNumberFormat="1">
      <alignment vertical="bottom" wrapText="1"/>
    </xf>
    <xf fontId="7" fillId="0" borderId="0" xfId="0" applyFont="1" applyBorder="0" applyAlignment="1">
      <alignment horizontal="right" vertical="bottom" wrapText="1"/>
    </xf>
    <xf fontId="7" fillId="0" borderId="0" xfId="0" numFmtId="169" applyFont="1" applyBorder="0" applyAlignment="1" applyNumberFormat="1">
      <alignment wrapText="1"/>
    </xf>
    <xf fontId="7" fillId="2" borderId="0" xfId="0" applyFont="1" applyBorder="0" applyAlignment="1" applyFill="1">
      <alignment horizontal="left" vertical="bottom" wrapText="1" indent="2"/>
    </xf>
    <xf fontId="7" fillId="2" borderId="0" xfId="0" numFmtId="165" applyFont="1" applyBorder="0" applyAlignment="1" applyFill="1" applyNumberFormat="1">
      <alignment vertical="bottom" wrapText="1"/>
    </xf>
    <xf fontId="7" fillId="2" borderId="0" xfId="0" numFmtId="169" applyFont="1" applyBorder="0" applyAlignment="1" applyFill="1" applyNumberFormat="1">
      <alignment wrapText="1"/>
    </xf>
    <xf fontId="8" fillId="0" borderId="0" xfId="0" applyFont="1" applyBorder="0" applyAlignment="1">
      <alignment horizontal="left" vertical="bottom" wrapText="1"/>
    </xf>
    <xf fontId="7" fillId="0" borderId="5" xfId="0" applyFont="1" applyBorder="0" applyAlignment="1">
      <alignment horizontal="left" vertical="bottom" wrapText="1"/>
    </xf>
    <xf fontId="1" fillId="2" borderId="0" xfId="0" applyFont="1" applyBorder="0" applyAlignment="1" applyFill="1">
      <alignment wrapText="1"/>
    </xf>
    <xf fontId="1" fillId="0" borderId="1" xfId="0" applyFont="1" applyBorder="0" applyAlignment="1">
      <alignment wrapText="1"/>
    </xf>
    <xf fontId="5" fillId="0" borderId="3" xfId="0" applyFont="1" applyBorder="0" applyAlignment="1">
      <alignment horizontal="center" vertical="bottom" wrapText="1"/>
    </xf>
    <xf fontId="5" fillId="0" borderId="6" xfId="0" applyFont="1" applyBorder="0" applyAlignment="1">
      <alignment horizontal="center" vertical="bottom" wrapText="1"/>
    </xf>
    <xf fontId="7" fillId="0" borderId="1" xfId="0" numFmtId="170" applyFont="1" applyBorder="0" applyAlignment="1" applyNumberFormat="1">
      <alignment horizontal="right" vertical="bottom" wrapText="1"/>
    </xf>
    <xf fontId="7" fillId="3" borderId="4" xfId="0" numFmtId="164" applyFont="1" applyBorder="0" applyAlignment="1" applyFill="1" applyNumberFormat="1">
      <alignment vertical="bottom" wrapText="1"/>
    </xf>
    <xf fontId="7" fillId="0" borderId="0" xfId="0" numFmtId="171" applyFont="1" applyBorder="0" applyAlignment="1" applyNumberFormat="1">
      <alignment vertical="bottom" wrapText="1"/>
    </xf>
    <xf fontId="1" fillId="0" borderId="7" xfId="0" applyFont="1" applyBorder="0" applyAlignment="1">
      <alignment wrapText="1"/>
    </xf>
    <xf fontId="5" fillId="0" borderId="0" xfId="0" applyFont="1" applyBorder="0" applyAlignment="1">
      <alignment horizontal="left" vertical="bottom" wrapText="1"/>
    </xf>
    <xf fontId="7" fillId="0" borderId="0" xfId="0" numFmtId="164" applyFont="1" applyBorder="0" applyAlignment="1" applyNumberFormat="1">
      <alignment vertical="bottom" wrapText="1"/>
    </xf>
    <xf fontId="7" fillId="0" borderId="1" xfId="0" numFmtId="165" applyFont="1" applyBorder="0" applyAlignment="1" applyNumberFormat="1">
      <alignment wrapText="1"/>
    </xf>
    <xf fontId="8" fillId="2" borderId="0" xfId="0" applyFont="1" applyBorder="0" applyAlignment="1" applyFill="1">
      <alignment horizontal="left" vertical="bottom" wrapText="1"/>
    </xf>
    <xf fontId="7" fillId="0" borderId="0" xfId="0" applyFont="1" applyBorder="0" applyAlignment="1">
      <alignment horizontal="left" vertical="top" wrapText="1"/>
    </xf>
    <xf fontId="7" fillId="2" borderId="0" xfId="0" applyFont="1" applyBorder="0" applyAlignment="1" applyFill="1">
      <alignment horizontal="left" vertical="top" wrapText="1"/>
    </xf>
    <xf fontId="7" fillId="0" borderId="2" xfId="0" applyFont="1" applyBorder="0" applyAlignment="1">
      <alignment horizontal="left" vertical="bottom" wrapText="1"/>
    </xf>
    <xf fontId="1" fillId="0" borderId="5" xfId="0" applyFont="1" applyBorder="0" applyAlignment="1">
      <alignment wrapText="1"/>
    </xf>
    <xf fontId="7" fillId="0" borderId="0" xfId="0" numFmtId="172" applyFont="1" applyBorder="0" applyAlignment="1" applyNumberFormat="1">
      <alignment horizontal="right" vertical="bottom" wrapText="1"/>
    </xf>
    <xf fontId="7" fillId="0" borderId="0" xfId="0" numFmtId="173" applyFont="1" applyBorder="0" applyAlignment="1" applyNumberFormat="1">
      <alignment horizontal="right" vertical="bottom" wrapText="1"/>
    </xf>
    <xf fontId="7" fillId="0" borderId="0" xfId="0" numFmtId="174" applyFont="1" applyBorder="0" applyAlignment="1" applyNumberFormat="1">
      <alignment horizontal="right" vertical="bottom" wrapText="1"/>
    </xf>
    <xf fontId="7" fillId="0" borderId="0" xfId="0" numFmtId="175" applyFont="1" applyBorder="0" applyAlignment="1" applyNumberFormat="1">
      <alignment vertical="bottom" wrapText="1"/>
    </xf>
    <xf fontId="7" fillId="0" borderId="0" xfId="0" numFmtId="176" applyFont="1" applyBorder="0" applyAlignment="1" applyNumberFormat="1">
      <alignment vertical="bottom" wrapText="1"/>
    </xf>
    <xf fontId="7" fillId="0" borderId="0" xfId="0" numFmtId="177" applyFont="1" applyBorder="0" applyAlignment="1" applyNumberFormat="1">
      <alignment vertical="bottom" wrapText="1"/>
    </xf>
    <xf fontId="7" fillId="0" borderId="1" xfId="0" numFmtId="177" applyFont="1" applyBorder="0" applyAlignment="1" applyNumberFormat="1">
      <alignment vertical="bottom" wrapText="1"/>
    </xf>
    <xf fontId="7" fillId="0" borderId="1" xfId="0" numFmtId="176" applyFont="1" applyBorder="0" applyAlignment="1" applyNumberFormat="1">
      <alignment vertical="bottom" wrapText="1"/>
    </xf>
    <xf fontId="7" fillId="0" borderId="4" xfId="0" numFmtId="167" applyFont="1" applyBorder="0" applyAlignment="1" applyNumberFormat="1">
      <alignment vertical="bottom" wrapText="1"/>
    </xf>
    <xf fontId="9" fillId="0" borderId="0" xfId="0" applyFont="1" applyBorder="0" applyAlignment="1">
      <alignment wrapText="1"/>
    </xf>
    <xf fontId="7" fillId="0" borderId="5" xfId="0" applyFont="1" applyBorder="0" applyAlignment="1">
      <alignment horizontal="right" vertical="bottom" wrapText="1"/>
    </xf>
  </cellXfs>
  <cellStyles count="6">
    <cellStyle name="Normal" xfId="0"/>
    <cellStyle name="Table (Normal)" xfId="1"/>
    <cellStyle name="Normal" xfId="2"/>
    <cellStyle name="Heading 1" xfId="3"/>
    <cellStyle name="Heading 2" xfId="4"/>
    <cellStyle name="Heading 3" xfId="5"/>
  </cellStyles>
  <dxfs count="18">
    <dxf>
      <font/>
      <fill>
        <patternFill patternType="solid">
          <bgColor rgb="FFFFFFFF"/>
        </patternFill>
      </fill>
    </dxf>
    <dxf>
      <font/>
      <fill>
        <patternFill patternType="solid">
          <bgColor rgb="FFCCEEFF"/>
        </patternFill>
      </fill>
    </dxf>
    <dxf>
      <font/>
      <fill>
        <patternFill patternType="solid">
          <bgColor rgb="FFFFFFFF"/>
        </patternFill>
      </fill>
    </dxf>
    <dxf>
      <font/>
      <fill>
        <patternFill patternType="solid">
          <bgColor rgb="FFCCEEFF"/>
        </patternFill>
      </fill>
    </dxf>
    <dxf>
      <font/>
      <fill>
        <patternFill patternType="solid">
          <bgColor rgb="FFCCEEFF"/>
        </patternFill>
      </fill>
    </dxf>
    <dxf>
      <font/>
      <fill>
        <patternFill patternType="solid">
          <bgColor rgb="FFFFFFFF"/>
        </patternFill>
      </fill>
    </dxf>
    <dxf>
      <font/>
      <fill>
        <patternFill patternType="solid">
          <bgColor rgb="FFFFFFFF"/>
        </patternFill>
      </fill>
    </dxf>
    <dxf>
      <font/>
      <fill>
        <patternFill patternType="solid">
          <bgColor rgb="FFCCEEFF"/>
        </patternFill>
      </fill>
    </dxf>
    <dxf>
      <font/>
      <fill>
        <patternFill patternType="solid">
          <bgColor rgb="FFCCEEFF"/>
        </patternFill>
      </fill>
    </dxf>
    <dxf>
      <font/>
      <fill>
        <patternFill patternType="solid">
          <bgColor rgb="FFFFFFFF"/>
        </patternFill>
      </fill>
    </dxf>
    <dxf>
      <font/>
      <fill>
        <patternFill patternType="solid">
          <bgColor rgb="FFCCEEFF"/>
        </patternFill>
      </fill>
    </dxf>
    <dxf>
      <font/>
      <fill>
        <patternFill patternType="solid">
          <bgColor rgb="FFFFFFFF"/>
        </patternFill>
      </fill>
    </dxf>
    <dxf>
      <font/>
      <fill>
        <patternFill patternType="solid">
          <bgColor rgb="FFCCEEFF"/>
        </patternFill>
      </fill>
    </dxf>
    <dxf>
      <font/>
      <fill>
        <patternFill patternType="solid">
          <bgColor rgb="FFFFFFFF"/>
        </patternFill>
      </fill>
    </dxf>
    <dxf>
      <font/>
      <fill>
        <patternFill patternType="solid">
          <bgColor rgb="FFCCEEFF"/>
        </patternFill>
      </fill>
    </dxf>
    <dxf>
      <font/>
      <fill>
        <patternFill patternType="solid">
          <bgColor rgb="FFFFFFFF"/>
        </patternFill>
      </fill>
    </dxf>
    <dxf>
      <font/>
      <fill>
        <patternFill patternType="solid">
          <bgColor rgb="FFCCEEFF"/>
        </patternFill>
      </fill>
    </dxf>
    <dxf>
      <font/>
      <fill>
        <patternFill patternType="solid">
          <bgColor rgb="FFFFFFFF"/>
        </patternFill>
      </fill>
    </dxf>
  </dxfs>
  <tableStyles count="9" defaultTableStyle="TableStyleMedium2" defaultPivotStyle="PivotStyleLight16">
    <tableStyle name="tableStyle1" pivot="0" count="2">
      <tableStyleElement type="firstRowStripe" dxfId="0"/>
      <tableStyleElement type="secondRowStripe" dxfId="1"/>
    </tableStyle>
    <tableStyle name="tableStyle2" pivot="0" count="2">
      <tableStyleElement type="firstRowStripe" dxfId="2"/>
      <tableStyleElement type="secondRowStripe" dxfId="3"/>
    </tableStyle>
    <tableStyle name="tableStyle3" pivot="0" count="2">
      <tableStyleElement type="firstRowStripe" dxfId="4"/>
      <tableStyleElement type="secondRowStripe" dxfId="5"/>
    </tableStyle>
    <tableStyle name="tableStyle4" pivot="0" count="2">
      <tableStyleElement type="firstRowStripe" dxfId="6"/>
      <tableStyleElement type="secondRowStripe" dxfId="7"/>
    </tableStyle>
    <tableStyle name="tableStyle5" pivot="0" count="2">
      <tableStyleElement type="firstRowStripe" dxfId="8"/>
      <tableStyleElement type="secondRowStripe" dxfId="9"/>
    </tableStyle>
    <tableStyle name="tableStyle6" pivot="0" count="2">
      <tableStyleElement type="firstRowStripe" dxfId="10"/>
      <tableStyleElement type="secondRowStripe" dxfId="11"/>
    </tableStyle>
    <tableStyle name="tableStyle7" pivot="0" count="2">
      <tableStyleElement type="firstRowStripe" dxfId="12"/>
      <tableStyleElement type="secondRowStripe" dxfId="13"/>
    </tableStyle>
    <tableStyle name="tableStyle8" pivot="0" count="2">
      <tableStyleElement type="firstRowStripe" dxfId="14"/>
      <tableStyleElement type="secondRowStripe" dxfId="15"/>
    </tableStyle>
    <tableStyle name="tableStyle9" pivot="0" count="2">
      <tableStyleElement type="firstRowStripe" dxfId="16"/>
      <tableStyleElement type="secondRowStripe" dxfId="17"/>
    </tableStyle>
  </table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sharedStrings" Target="sharedStrings.xml"></Relationship><Relationship Id="rId7" Type="http://schemas.openxmlformats.org/officeDocument/2006/relationships/sheetMetadata" Target="metadata.xml"></Relationship><Relationship Id="rId8" Type="http://schemas.openxmlformats.org/officeDocument/2006/relationships/styles" Target="styles.xml"></Relationship></Relationships>
</file>

<file path=xl/tables/table1.xml><?xml version="1.0" encoding="utf-8"?>
<table xmlns="http://schemas.openxmlformats.org/spreadsheetml/2006/main" id="1" name="Table1" displayName="Table1" ref="A6:R27" headerRowCount="0" totalsRowShown="0">
  <tableColumns count="18">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s>
  <tableStyleInfo name="tableStyle1" showFirstColumn="0" showLastColumn="0" showRowStripes="1" showColumnStripes="0"/>
  <SheetID>1</SheetID>
</table>
</file>

<file path=xl/tables/table2.xml><?xml version="1.0" encoding="utf-8"?>
<table xmlns="http://schemas.openxmlformats.org/spreadsheetml/2006/main" id="2" name="Table2" displayName="Table2" ref="A33:R37" headerRowCount="0" totalsRowShown="0">
  <tableColumns count="18">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s>
  <tableStyleInfo name="tableStyle2" showFirstColumn="0" showLastColumn="0" showRowStripes="1" showColumnStripes="0"/>
  <SheetID>1</SheetID>
</table>
</file>

<file path=xl/tables/table3.xml><?xml version="1.0" encoding="utf-8"?>
<table xmlns="http://schemas.openxmlformats.org/spreadsheetml/2006/main" id="3" name="Table3" displayName="Table3" ref="A6:R19" headerRowCount="0" totalsRowShown="0">
  <tableColumns count="18">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s>
  <tableStyleInfo name="tableStyle3" showFirstColumn="0" showLastColumn="0" showRowStripes="1" showColumnStripes="0"/>
  <SheetID>2</SheetID>
</table>
</file>

<file path=xl/tables/table4.xml><?xml version="1.0" encoding="utf-8"?>
<table xmlns="http://schemas.openxmlformats.org/spreadsheetml/2006/main" id="4" name="Table4" displayName="Table4" ref="A20:B20" headerRowCount="0" totalsRowShown="0">
  <tableColumns count="2">
    <tableColumn id="1" name="Column1"/>
    <tableColumn id="2" name="Column2"/>
  </tableColumns>
  <tableStyleInfo name="tableStyle4" showFirstColumn="0" showLastColumn="0" showRowStripes="1" showColumnStripes="0"/>
  <SheetID>2</SheetID>
</table>
</file>

<file path=xl/tables/table5.xml><?xml version="1.0" encoding="utf-8"?>
<table xmlns="http://schemas.openxmlformats.org/spreadsheetml/2006/main" id="5" name="Table5" displayName="Table5" ref="C20:R20" headerRowCount="0" totalsRowShown="0">
  <tableColumns count="16">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s>
  <tableStyleInfo name="tableStyle5" showFirstColumn="0" showLastColumn="0" showRowStripes="1" showColumnStripes="0"/>
  <SheetID>2</SheetID>
</table>
</file>

<file path=xl/tables/table6.xml><?xml version="1.0" encoding="utf-8"?>
<table xmlns="http://schemas.openxmlformats.org/spreadsheetml/2006/main" id="6" name="Table6" displayName="Table6" ref="A21:R25" headerRowCount="0" totalsRowShown="0">
  <tableColumns count="18">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s>
  <tableStyleInfo name="tableStyle6" showFirstColumn="0" showLastColumn="0" showRowStripes="1" showColumnStripes="0"/>
  <SheetID>2</SheetID>
</table>
</file>

<file path=xl/tables/table7.xml><?xml version="1.0" encoding="utf-8"?>
<table xmlns="http://schemas.openxmlformats.org/spreadsheetml/2006/main" id="7" name="Table7" displayName="Table7" ref="A6:N18" headerRowCount="0" totalsRowShown="0">
  <tableColumns count="1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s>
  <tableStyleInfo name="tableStyle7" showFirstColumn="0" showLastColumn="0" showRowStripes="1" showColumnStripes="0"/>
  <SheetID>3</SheetID>
</table>
</file>

<file path=xl/tables/table8.xml><?xml version="1.0" encoding="utf-8"?>
<table xmlns="http://schemas.openxmlformats.org/spreadsheetml/2006/main" id="8" name="Table8" displayName="Table8" ref="A24:N30" headerRowCount="0" totalsRowShown="0">
  <tableColumns count="1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s>
  <tableStyleInfo name="tableStyle8" showFirstColumn="0" showLastColumn="0" showRowStripes="1" showColumnStripes="0"/>
  <SheetID>3</SheetID>
</table>
</file>

<file path=xl/tables/table9.xml><?xml version="1.0" encoding="utf-8"?>
<table xmlns="http://schemas.openxmlformats.org/spreadsheetml/2006/main" id="9" name="Table9" displayName="Table9" ref="A6:R80" headerRowCount="0" totalsRowShown="0">
  <tableColumns count="18">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s>
  <tableStyleInfo name="tableStyle9" showFirstColumn="0" showLastColumn="0" showRowStripes="1" showColumnStripes="0"/>
  <SheetID>4</SheetID>
</tabl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Relationship Id="rId2" Type="http://schemas.openxmlformats.org/officeDocument/2006/relationships/table" Target="../tables/table2.xml"></Relationship></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Relationship Id="rId2" Type="http://schemas.openxmlformats.org/officeDocument/2006/relationships/table" Target="../tables/table4.xml"></Relationship><Relationship Id="rId3" Type="http://schemas.openxmlformats.org/officeDocument/2006/relationships/table" Target="../tables/table5.xml"></Relationship><Relationship Id="rId4" Type="http://schemas.openxmlformats.org/officeDocument/2006/relationships/table" Target="../tables/table6.xml"></Relationship></Relationships>
</file>

<file path=xl/worksheets/_rels/sheet3.xml.rels><?xml version="1.0" encoding="UTF-8" standalone="yes"?>
<Relationships xmlns="http://schemas.openxmlformats.org/package/2006/relationships"><Relationship Id="rId1" Type="http://schemas.openxmlformats.org/officeDocument/2006/relationships/table" Target="../tables/table7.xml"></Relationship><Relationship Id="rId2" Type="http://schemas.openxmlformats.org/officeDocument/2006/relationships/table" Target="../tables/table8.xml"></Relationship></Relationships>
</file>

<file path=xl/worksheets/_rels/sheet4.xml.rels><?xml version="1.0" encoding="UTF-8" standalone="yes"?>
<Relationships xmlns="http://schemas.openxmlformats.org/package/2006/relationships"><Relationship Id="rId1" Type="http://schemas.openxmlformats.org/officeDocument/2006/relationships/table" Target="../tables/table9.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Ruler="false" workbookViewId="0"/>
  </sheetViews>
  <sheetFormatPr baseColWidth="12" defaultRowHeight="15" x14ac:dyDescent="0"/>
  <cols>
    <col min="1" max="1" width="52.76" customWidth="1"/>
    <col min="2" max="2" width="0" customWidth="1"/>
    <col min="3" max="3" width="14.8" customWidth="1" hidden="1"/>
    <col min="4" max="4" width="14.8" customWidth="1" hidden="1"/>
    <col min="5" max="5" width="14.8" customWidth="1" hidden="1"/>
    <col min="6" max="6" width="14.8" customWidth="1" hidden="1"/>
    <col min="7" max="7" width="14.8" customWidth="1"/>
    <col min="8" max="8" width="14.8" customWidth="1"/>
    <col min="9" max="9" width="14.8" customWidth="1"/>
    <col min="10" max="10" width="14.8" customWidth="1"/>
    <col min="11" max="11" width="14.8" customWidth="1"/>
    <col min="12" max="12" width="14.8" customWidth="1"/>
    <col min="13" max="13" width="14.8" customWidth="1"/>
    <col min="14" max="14" width="14.8" customWidth="1"/>
    <col min="15" max="15" width="14.8" customWidth="1"/>
    <col min="16" max="16" width="14.8" customWidth="1"/>
    <col min="17" max="17" width="14.8" customWidth="1"/>
    <col min="18" max="18" width="14.8" customWidth="1"/>
    <col min="19" max="19" width="20.16" customWidth="1"/>
    <col min="20" max="20" width="20.16" customWidth="1"/>
    <col min="21" max="21" width="20.16" customWidth="1"/>
    <col min="22" max="22" width="20.16" customWidth="1"/>
    <col min="23" max="23" width="20.16" customWidth="1"/>
    <col min="24" max="24" width="20.16" customWidth="1"/>
    <col min="25" max="25" width="20.16" customWidth="1"/>
    <col min="26" max="26" width="20.16" customWidth="1"/>
    <col min="27" max="27" width="20.16" customWidth="1"/>
    <col min="28" max="28" width="20.16" customWidth="1"/>
    <col min="29" max="29" width="20.16" customWidth="1"/>
    <col min="30" max="30" width="20.16" customWidth="1"/>
  </cols>
  <sheetData>
    <row r="1" ht="17.5" customHeight="1">
      <c r="A1" t="s" s="5">
        <v>0</v>
      </c>
    </row>
    <row r="2" ht="17.5" customHeight="1">
      <c r="A2" t="s" s="5">
        <v>1</v>
      </c>
    </row>
    <row r="3" ht="17.5" customHeight="1">
      <c r="A3" t="s" s="5">
        <v>2</v>
      </c>
    </row>
    <row r="4" ht="17.5" customHeight="1"/>
    <row r="5" ht="17.5" customHeight="1">
      <c r="A5" t="s" s="6">
        <v>3</v>
      </c>
      <c r="C5" t="s" s="7">
        <v>4</v>
      </c>
      <c r="D5" t="s" s="7">
        <v>5</v>
      </c>
      <c r="E5" t="s" s="7">
        <v>6</v>
      </c>
      <c r="F5" t="s" s="7">
        <v>7</v>
      </c>
      <c r="G5" t="s" s="7">
        <v>8</v>
      </c>
      <c r="H5" t="s" s="7">
        <v>9</v>
      </c>
      <c r="I5" t="s" s="7">
        <v>10</v>
      </c>
      <c r="J5" t="s" s="7">
        <v>11</v>
      </c>
      <c r="K5" t="s" s="7">
        <v>12</v>
      </c>
      <c r="L5" t="s" s="7">
        <v>13</v>
      </c>
      <c r="M5" t="s" s="7">
        <v>14</v>
      </c>
      <c r="N5" t="s" s="7">
        <v>15</v>
      </c>
      <c r="O5" t="s" s="7">
        <v>16</v>
      </c>
      <c r="P5" t="s" s="7">
        <v>17</v>
      </c>
      <c r="Q5" t="s" s="7">
        <v>18</v>
      </c>
      <c r="R5" t="s" s="7">
        <v>19</v>
      </c>
    </row>
    <row r="6" ht="17.5" customHeight="1">
      <c r="A6" t="s" s="8">
        <v>20</v>
      </c>
      <c r="C6" s="9">
        <v>159368000</v>
      </c>
      <c r="D6" s="9">
        <v>164341000</v>
      </c>
      <c r="E6" s="9">
        <v>174851000</v>
      </c>
      <c r="F6" s="9">
        <v>184631000</v>
      </c>
      <c r="G6" s="9">
        <v>188839000</v>
      </c>
      <c r="H6" s="9">
        <v>195036000</v>
      </c>
      <c r="I6" s="9">
        <v>201529000</v>
      </c>
      <c r="J6" s="9">
        <v>213306000</v>
      </c>
      <c r="K6" s="9">
        <v>215961000</v>
      </c>
      <c r="L6" s="9">
        <v>221241000</v>
      </c>
      <c r="M6" s="9">
        <v>227088000</v>
      </c>
      <c r="N6" s="9">
        <v>235731000</v>
      </c>
      <c r="O6" s="9">
        <v>239137000</v>
      </c>
      <c r="P6" s="9">
        <v>247295000</v>
      </c>
      <c r="Q6" s="9">
        <v>252440000</v>
      </c>
      <c r="R6" s="9">
        <v>260533000</v>
      </c>
    </row>
    <row r="7" ht="17.5" customHeight="1">
      <c r="A7" t="s" s="8">
        <v>21</v>
      </c>
      <c r="C7" s="10">
        <v>34930000</v>
      </c>
      <c r="D7" s="10">
        <v>36037000</v>
      </c>
      <c r="E7" s="10">
        <v>38582000</v>
      </c>
      <c r="F7" s="10">
        <v>45240000</v>
      </c>
      <c r="G7" s="10">
        <v>45506000</v>
      </c>
      <c r="H7" s="10">
        <v>43514000</v>
      </c>
      <c r="I7" s="10">
        <v>45754000</v>
      </c>
      <c r="J7" s="10">
        <v>48803000</v>
      </c>
      <c r="K7" s="10">
        <v>48932000</v>
      </c>
      <c r="L7" s="10">
        <v>48798000</v>
      </c>
      <c r="M7" s="10">
        <v>50499000</v>
      </c>
      <c r="N7" s="10">
        <v>51439000</v>
      </c>
      <c r="O7" s="10">
        <v>52460000</v>
      </c>
      <c r="P7" s="10">
        <v>54434000</v>
      </c>
      <c r="Q7" s="10">
        <v>56753000</v>
      </c>
      <c r="R7" s="10">
        <v>55290000</v>
      </c>
    </row>
    <row r="8" ht="17.5" customHeight="1">
      <c r="A8" t="s" s="8">
        <v>22</v>
      </c>
      <c r="C8" s="11">
        <f>C6-C7</f>
        <v>124438000</v>
      </c>
      <c r="D8" s="11">
        <f>D6-D7</f>
        <v>128304000</v>
      </c>
      <c r="E8" s="11">
        <f>E6-E7</f>
        <v>136269000</v>
      </c>
      <c r="F8" s="11">
        <f>F6-F7</f>
        <v>139391000</v>
      </c>
      <c r="G8" s="11">
        <f>G6-G7</f>
        <v>143333000</v>
      </c>
      <c r="H8" s="11">
        <f>H6-H7</f>
        <v>151522000</v>
      </c>
      <c r="I8" s="11">
        <f>I6-I7</f>
        <v>155775000</v>
      </c>
      <c r="J8" s="11">
        <f>J6-J7</f>
        <v>164503000</v>
      </c>
      <c r="K8" s="11">
        <f>K6-K7</f>
        <v>167029000</v>
      </c>
      <c r="L8" s="11">
        <f>L6-L7</f>
        <v>172443000</v>
      </c>
      <c r="M8" s="11">
        <f>M6-M7</f>
        <v>176589000</v>
      </c>
      <c r="N8" s="11">
        <f>N6-N7</f>
        <v>184292000</v>
      </c>
      <c r="O8" s="11">
        <f>O6-O7</f>
        <v>186677000</v>
      </c>
      <c r="P8" s="11">
        <f>P6-P7</f>
        <v>192861000</v>
      </c>
      <c r="Q8" s="11">
        <f>Q6-Q7</f>
        <v>195687000</v>
      </c>
      <c r="R8" s="11">
        <v>205243000</v>
      </c>
    </row>
    <row r="9" ht="17.5" customHeight="1">
      <c r="A9" t="s" s="8">
        <v>23</v>
      </c>
    </row>
    <row r="10" ht="17.5" customHeight="1">
      <c r="A10" t="s" s="12">
        <v>24</v>
      </c>
      <c r="C10" s="13">
        <v>81570000</v>
      </c>
      <c r="D10" s="13">
        <v>88426000</v>
      </c>
      <c r="E10" s="13">
        <v>88123000</v>
      </c>
      <c r="F10" s="13">
        <v>91311000</v>
      </c>
      <c r="G10" s="13">
        <v>97191000</v>
      </c>
      <c r="H10" s="13">
        <v>97800000</v>
      </c>
      <c r="I10" s="13">
        <v>94759000</v>
      </c>
      <c r="J10" s="13">
        <v>103700000</v>
      </c>
      <c r="K10" s="13">
        <v>99825000</v>
      </c>
      <c r="L10" s="13">
        <v>101129000</v>
      </c>
      <c r="M10" s="13">
        <v>99083000</v>
      </c>
      <c r="N10" s="13">
        <v>95348000</v>
      </c>
      <c r="O10" s="13">
        <v>103182000</v>
      </c>
      <c r="P10" s="13">
        <v>107091000</v>
      </c>
      <c r="Q10" s="13">
        <v>99949000</v>
      </c>
      <c r="R10" s="13">
        <v>106727000</v>
      </c>
    </row>
    <row r="11" ht="17.5" customHeight="1">
      <c r="A11" t="s" s="12">
        <v>25</v>
      </c>
      <c r="C11" s="13">
        <v>34290000</v>
      </c>
      <c r="D11" s="13">
        <v>36228000</v>
      </c>
      <c r="E11" s="13">
        <v>36131000</v>
      </c>
      <c r="F11" s="13">
        <v>36911000</v>
      </c>
      <c r="G11" s="13">
        <v>38183000</v>
      </c>
      <c r="H11" s="13">
        <v>37845000</v>
      </c>
      <c r="I11" s="13">
        <v>37052000</v>
      </c>
      <c r="J11" s="13">
        <v>40083000</v>
      </c>
      <c r="K11" s="13">
        <v>43727000</v>
      </c>
      <c r="L11" s="13">
        <v>45149000</v>
      </c>
      <c r="M11" s="13">
        <v>48020000</v>
      </c>
      <c r="N11" s="13">
        <v>44728000</v>
      </c>
      <c r="O11" s="13">
        <v>53223000</v>
      </c>
      <c r="P11" s="13">
        <v>59236000</v>
      </c>
      <c r="Q11" s="13">
        <v>56265000</v>
      </c>
      <c r="R11" s="13">
        <v>54945000</v>
      </c>
    </row>
    <row r="12" ht="17.5" customHeight="1">
      <c r="A12" t="s" s="12">
        <v>26</v>
      </c>
      <c r="C12" s="13">
        <v>26126000</v>
      </c>
      <c r="D12" s="13">
        <v>26870000</v>
      </c>
      <c r="E12" s="13">
        <v>24973000</v>
      </c>
      <c r="F12" s="13">
        <v>25258000</v>
      </c>
      <c r="G12" s="13">
        <v>27115000</v>
      </c>
      <c r="H12" s="13">
        <v>26622000</v>
      </c>
      <c r="I12" s="13">
        <v>31877000</v>
      </c>
      <c r="J12" s="13">
        <v>30567000</v>
      </c>
      <c r="K12" s="13">
        <v>31018000</v>
      </c>
      <c r="L12" s="13">
        <v>30302000</v>
      </c>
      <c r="M12" s="13">
        <v>31569000</v>
      </c>
      <c r="N12" s="13">
        <v>31241000</v>
      </c>
      <c r="O12" s="13">
        <v>47983000</v>
      </c>
      <c r="P12" s="13">
        <v>33982000</v>
      </c>
      <c r="Q12" s="13">
        <v>32337000</v>
      </c>
      <c r="R12" s="13">
        <v>31603000</v>
      </c>
    </row>
    <row r="13" ht="17.5" customHeight="1">
      <c r="A13" t="s" s="12">
        <v>27</v>
      </c>
      <c r="C13" s="10">
        <v>0</v>
      </c>
      <c r="D13" s="10">
        <v>0</v>
      </c>
      <c r="E13" s="10">
        <v>0</v>
      </c>
      <c r="F13" s="10">
        <v>0</v>
      </c>
      <c r="G13" s="10">
        <v>0</v>
      </c>
      <c r="H13" s="10">
        <v>0</v>
      </c>
      <c r="I13" s="10">
        <v>0</v>
      </c>
      <c r="J13" s="10">
        <v>4499000</v>
      </c>
      <c r="K13" s="10">
        <v>1389000</v>
      </c>
      <c r="L13" s="10">
        <v>4681000</v>
      </c>
      <c r="M13" s="10">
        <v>0</v>
      </c>
      <c r="N13" s="10">
        <v>0</v>
      </c>
      <c r="O13" s="10">
        <v>0</v>
      </c>
      <c r="P13" s="10">
        <v>0</v>
      </c>
      <c r="Q13" s="10">
        <v>0</v>
      </c>
      <c r="R13" s="10">
        <v>3113000</v>
      </c>
    </row>
    <row r="14" ht="17.5" customHeight="1">
      <c r="A14" t="s" s="8">
        <v>28</v>
      </c>
      <c r="C14" s="14">
        <f>C10+C11+C12</f>
        <v>141986000</v>
      </c>
      <c r="D14" s="14">
        <f>D10+D11+D12</f>
        <v>151524000</v>
      </c>
      <c r="E14" s="14">
        <f>E10+E11+E12</f>
        <v>149227000</v>
      </c>
      <c r="F14" s="14">
        <f>F10+F11+F12</f>
        <v>153480000</v>
      </c>
      <c r="G14" s="14">
        <f>G10+G11+G12</f>
        <v>162489000</v>
      </c>
      <c r="H14" s="14">
        <f>H10+H11+H12</f>
        <v>162267000</v>
      </c>
      <c r="I14" s="14">
        <f>I10+I11+I12</f>
        <v>163688000</v>
      </c>
      <c r="J14" s="14">
        <f>J10+J11+J12+J13</f>
        <v>178849000</v>
      </c>
      <c r="K14" s="14">
        <f>K10+K11+K12+K13</f>
        <v>175959000</v>
      </c>
      <c r="L14" s="14">
        <f>L10+L11+L12+L13</f>
        <v>181261000</v>
      </c>
      <c r="M14" s="14">
        <f>M10+M11+M12+M13</f>
        <v>178672000</v>
      </c>
      <c r="N14" s="14">
        <f>N10+N11+N12+N13</f>
        <v>171317000</v>
      </c>
      <c r="O14" s="14">
        <f>O10+O11+O12+O13</f>
        <v>204388000</v>
      </c>
      <c r="P14" s="14">
        <f>P10+P11+P12+P13</f>
        <v>200309000</v>
      </c>
      <c r="Q14" s="14">
        <f>Q10+Q11+Q12+Q13</f>
        <v>188551000</v>
      </c>
      <c r="R14" s="14">
        <f>R10+R11+R12+R13</f>
        <v>196388000</v>
      </c>
    </row>
    <row r="15" ht="17.5" customHeight="1">
      <c r="A15" t="s" s="8">
        <v>29</v>
      </c>
      <c r="C15" s="11">
        <f>C8-C14</f>
        <v>-17548000</v>
      </c>
      <c r="D15" s="11">
        <f>D8-D14</f>
        <v>-23220000</v>
      </c>
      <c r="E15" s="11">
        <f>E8-E14</f>
        <v>-12958000</v>
      </c>
      <c r="F15" s="11">
        <f>F8-F14</f>
        <v>-14089000</v>
      </c>
      <c r="G15" s="11">
        <f>G8-G14</f>
        <v>-19156000</v>
      </c>
      <c r="H15" s="11">
        <f>H8-H14</f>
        <v>-10745000</v>
      </c>
      <c r="I15" s="11">
        <f>I8-I14</f>
        <v>-7913000</v>
      </c>
      <c r="J15" s="11">
        <f>J8-J14</f>
        <v>-14346000</v>
      </c>
      <c r="K15" s="11">
        <f>K8-K14</f>
        <v>-8930000</v>
      </c>
      <c r="L15" s="11">
        <f>L8-L14</f>
        <v>-8818000</v>
      </c>
      <c r="M15" s="11">
        <f>M8-M14</f>
        <v>-2083000</v>
      </c>
      <c r="N15" s="11">
        <f>N8-N14</f>
        <v>12975000</v>
      </c>
      <c r="O15" s="11">
        <f>O8-O14</f>
        <v>-17711000</v>
      </c>
      <c r="P15" s="11">
        <f>P8-P14</f>
        <v>-7448000</v>
      </c>
      <c r="Q15" s="11">
        <f>Q8-Q14</f>
        <v>7136000</v>
      </c>
      <c r="R15" s="11">
        <v>8855000</v>
      </c>
    </row>
    <row r="16" ht="17.5" customHeight="1">
      <c r="A16" t="s" s="12">
        <v>30</v>
      </c>
      <c r="C16" s="13">
        <v>250000</v>
      </c>
      <c r="D16" s="13">
        <v>693000</v>
      </c>
      <c r="E16" s="13">
        <v>1803000</v>
      </c>
      <c r="F16" s="13">
        <v>3538000</v>
      </c>
      <c r="G16" s="13">
        <v>5095000</v>
      </c>
      <c r="H16" s="13">
        <v>6566000</v>
      </c>
      <c r="I16" s="13">
        <v>7662000</v>
      </c>
      <c r="J16" s="13">
        <v>5377000</v>
      </c>
      <c r="K16" s="13">
        <v>5624000</v>
      </c>
      <c r="L16" s="13">
        <v>5974000</v>
      </c>
      <c r="M16" s="13">
        <v>5989000</v>
      </c>
      <c r="N16" s="13">
        <v>5738000</v>
      </c>
      <c r="O16" s="13">
        <v>4927000</v>
      </c>
      <c r="P16" s="13">
        <v>4080000</v>
      </c>
      <c r="Q16" s="13">
        <v>3590000</v>
      </c>
      <c r="R16" s="13">
        <v>3395000</v>
      </c>
    </row>
    <row r="17" ht="17.5" customHeight="1">
      <c r="A17" t="s" s="12">
        <v>31</v>
      </c>
      <c r="C17" s="13">
        <v>-3576000</v>
      </c>
      <c r="D17" s="13">
        <v>-3588000</v>
      </c>
      <c r="E17" s="13">
        <v>-5082000</v>
      </c>
      <c r="F17" s="13">
        <v>-6755000</v>
      </c>
      <c r="G17" s="13">
        <v>-7339000</v>
      </c>
      <c r="H17" s="13">
        <v>-7750000</v>
      </c>
      <c r="I17" s="13">
        <v>-8119000</v>
      </c>
      <c r="J17" s="13">
        <v>-8131000</v>
      </c>
      <c r="K17" s="13">
        <v>-8112000</v>
      </c>
      <c r="L17" s="13">
        <v>-8073000</v>
      </c>
      <c r="M17" s="13">
        <v>-8148000</v>
      </c>
      <c r="N17" s="13">
        <v>-7587000</v>
      </c>
      <c r="O17" s="13">
        <v>-7011000</v>
      </c>
      <c r="P17" s="13">
        <v>-7139000</v>
      </c>
      <c r="Q17" s="13">
        <v>-7213000</v>
      </c>
      <c r="R17" s="13">
        <v>-7056000</v>
      </c>
    </row>
    <row r="18" ht="17.5" customHeight="1">
      <c r="A18" t="s" s="12">
        <v>32</v>
      </c>
      <c r="C18" s="10">
        <v>-944000</v>
      </c>
      <c r="D18" s="10">
        <v>-1863000</v>
      </c>
      <c r="E18" s="10">
        <v>-2073000</v>
      </c>
      <c r="F18" s="10">
        <v>123000</v>
      </c>
      <c r="G18" s="10">
        <v>-547000</v>
      </c>
      <c r="H18" s="10">
        <v>-944000</v>
      </c>
      <c r="I18" s="10">
        <v>-6502000</v>
      </c>
      <c r="J18" s="10">
        <v>-609000</v>
      </c>
      <c r="K18" s="10">
        <v>-1310000</v>
      </c>
      <c r="L18" s="10">
        <v>93000</v>
      </c>
      <c r="M18" s="10">
        <v>359000</v>
      </c>
      <c r="N18" s="10">
        <v>-2577000</v>
      </c>
      <c r="O18" s="10">
        <v>474000</v>
      </c>
      <c r="P18" s="10">
        <v>25000</v>
      </c>
      <c r="Q18" s="10">
        <v>-703000</v>
      </c>
      <c r="R18" s="10">
        <v>-1134000</v>
      </c>
    </row>
    <row r="19" ht="17.5" customHeight="1">
      <c r="A19" t="s" s="8">
        <v>33</v>
      </c>
      <c r="C19" s="11">
        <f>C15+C16+C17+C18</f>
        <v>-21818000</v>
      </c>
      <c r="D19" s="11">
        <f>D15+D16+D17+D18</f>
        <v>-27978000</v>
      </c>
      <c r="E19" s="11">
        <f>E15+E16+E17+E18</f>
        <v>-18310000</v>
      </c>
      <c r="F19" s="11">
        <f>F15+F16+F17+F18</f>
        <v>-17183000</v>
      </c>
      <c r="G19" s="11">
        <f>G15+G16+G17+G18</f>
        <v>-21947000</v>
      </c>
      <c r="H19" s="11">
        <f>H15+H16+H17+H18</f>
        <v>-12873000</v>
      </c>
      <c r="I19" s="11">
        <f>I15+I16+I17+I18</f>
        <v>-14872000</v>
      </c>
      <c r="J19" s="11">
        <f>J15+J16+J17+J18</f>
        <v>-17709000</v>
      </c>
      <c r="K19" s="11">
        <f>K15+K16+K17+K18</f>
        <v>-12728000</v>
      </c>
      <c r="L19" s="11">
        <f>L15+L16+L17+L18</f>
        <v>-10824000</v>
      </c>
      <c r="M19" s="11">
        <f>M15+M16+M17+M18</f>
        <v>-3883000</v>
      </c>
      <c r="N19" s="11">
        <f>N15+N16+N17+N18</f>
        <v>8549000</v>
      </c>
      <c r="O19" s="11">
        <f>O15+O16+O17+O18</f>
        <v>-19321000</v>
      </c>
      <c r="P19" s="11">
        <f>P15+P16+P17+P18</f>
        <v>-10482000</v>
      </c>
      <c r="Q19" s="11">
        <f>Q15+Q16+Q17+Q18</f>
        <v>2810000</v>
      </c>
      <c r="R19" s="11">
        <f>R15+R16+R17+R18</f>
        <v>4060000</v>
      </c>
    </row>
    <row r="20" ht="17.5" customHeight="1">
      <c r="A20" t="s" s="8">
        <v>34</v>
      </c>
      <c r="C20" s="10">
        <v>2688000</v>
      </c>
      <c r="D20" s="10">
        <v>-479000</v>
      </c>
      <c r="E20" s="10">
        <v>420000</v>
      </c>
      <c r="F20" s="10">
        <v>4304000</v>
      </c>
      <c r="G20" s="10">
        <v>3150000</v>
      </c>
      <c r="H20" s="10">
        <v>3101000</v>
      </c>
      <c r="I20" s="10">
        <v>693000</v>
      </c>
      <c r="J20" s="10">
        <v>3939000</v>
      </c>
      <c r="K20" s="10">
        <v>1658000</v>
      </c>
      <c r="L20" s="10">
        <v>3748000</v>
      </c>
      <c r="M20" s="10">
        <v>5328000</v>
      </c>
      <c r="N20" s="10">
        <v>6681000</v>
      </c>
      <c r="O20" s="10">
        <v>3614000</v>
      </c>
      <c r="P20" s="10">
        <v>4224000</v>
      </c>
      <c r="Q20" s="10">
        <v>550000</v>
      </c>
      <c r="R20" s="10">
        <v>4797000</v>
      </c>
    </row>
    <row r="21" ht="17.5" customHeight="1">
      <c r="A21" t="s" s="8">
        <v>35</v>
      </c>
      <c r="C21" s="15">
        <f>C19-C20</f>
        <v>-24506000</v>
      </c>
      <c r="D21" s="15">
        <f>D19-D20</f>
        <v>-27499000</v>
      </c>
      <c r="E21" s="15">
        <f>E19-E20</f>
        <v>-18730000</v>
      </c>
      <c r="F21" s="15">
        <f>F19-F20</f>
        <v>-21487000</v>
      </c>
      <c r="G21" s="15">
        <f>G19-G20</f>
        <v>-25097000</v>
      </c>
      <c r="H21" s="15">
        <f>H19-H20</f>
        <v>-15974000</v>
      </c>
      <c r="I21" s="15">
        <f>I19-I20</f>
        <v>-15565000</v>
      </c>
      <c r="J21" s="15">
        <f>J19-J20</f>
        <v>-21648000</v>
      </c>
      <c r="K21" s="15">
        <f>K19-K20</f>
        <v>-14386000</v>
      </c>
      <c r="L21" s="15">
        <f>L19-L20</f>
        <v>-14572000</v>
      </c>
      <c r="M21" s="15">
        <f>M19-M20</f>
        <v>-9211000</v>
      </c>
      <c r="N21" s="15">
        <f>N19-N20</f>
        <v>1868000</v>
      </c>
      <c r="O21" s="15">
        <f>O19-O20</f>
        <v>-22935000</v>
      </c>
      <c r="P21" s="15">
        <f>P19-P20</f>
        <v>-14706000</v>
      </c>
      <c r="Q21" s="15">
        <f>Q19-Q20</f>
        <v>2260000</v>
      </c>
      <c r="R21" s="15">
        <f>R19-R20</f>
        <v>-737000</v>
      </c>
    </row>
    <row r="22" ht="17.5" customHeight="1">
      <c r="C22" s="26"/>
      <c r="D22" s="26"/>
      <c r="E22" s="26"/>
      <c r="F22" s="26"/>
      <c r="G22" s="26"/>
      <c r="H22" s="26"/>
      <c r="I22" s="26"/>
      <c r="J22" s="26"/>
      <c r="K22" s="26"/>
      <c r="L22" s="26"/>
      <c r="M22" s="26"/>
      <c r="N22" s="26"/>
      <c r="O22" s="26"/>
      <c r="P22" s="26"/>
      <c r="Q22" s="26"/>
      <c r="R22" s="26"/>
    </row>
    <row r="23" ht="15.833333333333334" customHeight="1">
      <c r="A23" t="s" s="8">
        <v>36</v>
      </c>
    </row>
    <row r="24" ht="17.5" customHeight="1">
      <c r="A24" t="s" s="16">
        <v>37</v>
      </c>
      <c r="C24" s="17">
        <v>-0.22</v>
      </c>
      <c r="D24" s="17">
        <v>-0.25</v>
      </c>
      <c r="E24" s="17">
        <v>-0.17</v>
      </c>
      <c r="F24" s="17">
        <v>-0.19</v>
      </c>
      <c r="G24" s="17">
        <v>-0.22</v>
      </c>
      <c r="H24" s="17">
        <v>-0.14</v>
      </c>
      <c r="I24" s="17">
        <v>-0.13</v>
      </c>
      <c r="J24" s="17">
        <v>-0.19</v>
      </c>
      <c r="K24" s="18">
        <v>-0.12</v>
      </c>
      <c r="L24" s="18">
        <v>-0.12</v>
      </c>
      <c r="M24" s="18">
        <v>-0.08</v>
      </c>
      <c r="N24" s="19">
        <v>0.02</v>
      </c>
      <c r="O24" s="19">
        <v>-0.19</v>
      </c>
      <c r="P24" s="19">
        <v>-0.12</v>
      </c>
      <c r="Q24" s="19">
        <v>0.02</v>
      </c>
      <c r="R24" s="19">
        <v>-0.01</v>
      </c>
    </row>
    <row r="25" ht="17.5" customHeight="1">
      <c r="A25" t="s" s="16">
        <v>38</v>
      </c>
      <c r="C25" s="17">
        <v>-0.22</v>
      </c>
      <c r="D25" s="17">
        <v>-0.25</v>
      </c>
      <c r="E25" s="17">
        <v>-0.17</v>
      </c>
      <c r="F25" s="17">
        <v>-0.19</v>
      </c>
      <c r="G25" s="17">
        <v>-0.22</v>
      </c>
      <c r="H25" s="17">
        <v>-0.14</v>
      </c>
      <c r="I25" s="17">
        <v>-0.13</v>
      </c>
      <c r="J25" s="17">
        <v>-0.19</v>
      </c>
      <c r="K25" s="18">
        <v>-0.12</v>
      </c>
      <c r="L25" s="18">
        <v>-0.12</v>
      </c>
      <c r="M25" s="18">
        <v>-0.08</v>
      </c>
      <c r="N25" s="19">
        <v>0.02</v>
      </c>
      <c r="O25" s="19">
        <v>-0.19</v>
      </c>
      <c r="P25" s="19">
        <v>-0.12</v>
      </c>
      <c r="Q25" s="19">
        <v>0.02</v>
      </c>
      <c r="R25" s="19">
        <v>-0.01</v>
      </c>
    </row>
    <row r="26" ht="17.5" customHeight="1">
      <c r="N26" s="8"/>
      <c r="O26" s="8"/>
      <c r="P26" s="8"/>
      <c r="Q26" s="8"/>
    </row>
    <row r="27" ht="26.666666666666668" customHeight="1">
      <c r="A27" t="s" s="8">
        <v>39</v>
      </c>
      <c r="N27" s="20"/>
      <c r="O27" s="20"/>
      <c r="P27" s="20"/>
      <c r="Q27" s="20"/>
    </row>
    <row r="28" ht="15.833333333333334" customHeight="1">
      <c r="A28" t="s" s="16">
        <v>37</v>
      </c>
      <c r="C28" s="13">
        <v>109524000</v>
      </c>
      <c r="D28" s="13">
        <v>111041000</v>
      </c>
      <c r="E28" s="13">
        <v>111937000</v>
      </c>
      <c r="F28" s="13">
        <v>112742000</v>
      </c>
      <c r="G28" s="13">
        <v>113791000</v>
      </c>
      <c r="H28" s="13">
        <v>115131000</v>
      </c>
      <c r="I28" s="13">
        <v>115954000</v>
      </c>
      <c r="J28" s="13">
        <v>116717000</v>
      </c>
      <c r="K28" s="13">
        <v>117542000</v>
      </c>
      <c r="L28" s="13">
        <v>118681000</v>
      </c>
      <c r="M28" s="13">
        <v>119169000</v>
      </c>
      <c r="N28" s="21">
        <v>119748000</v>
      </c>
      <c r="O28" s="21">
        <v>120083000</v>
      </c>
      <c r="P28" s="21">
        <v>120979000</v>
      </c>
      <c r="Q28" s="21">
        <v>120483000</v>
      </c>
      <c r="R28" s="21">
        <v>118955000</v>
      </c>
    </row>
    <row r="29" ht="15.833333333333334" customHeight="1">
      <c r="A29" t="s" s="22">
        <v>38</v>
      </c>
      <c r="B29" s="27"/>
      <c r="C29" s="23">
        <v>109524000</v>
      </c>
      <c r="D29" s="23">
        <v>111041000</v>
      </c>
      <c r="E29" s="23">
        <v>111937000</v>
      </c>
      <c r="F29" s="23">
        <v>112742000</v>
      </c>
      <c r="G29" s="23">
        <v>113791000</v>
      </c>
      <c r="H29" s="23">
        <v>115131000</v>
      </c>
      <c r="I29" s="23">
        <v>115954000</v>
      </c>
      <c r="J29" s="23">
        <v>116717000</v>
      </c>
      <c r="K29" s="23">
        <v>117542000</v>
      </c>
      <c r="L29" s="23">
        <v>118681000</v>
      </c>
      <c r="M29" s="23">
        <v>119169000</v>
      </c>
      <c r="N29" s="24">
        <v>123853000</v>
      </c>
      <c r="O29" s="24">
        <v>120083000</v>
      </c>
      <c r="P29" s="24">
        <v>120979000</v>
      </c>
      <c r="Q29" s="24">
        <v>121953000</v>
      </c>
      <c r="R29" s="24">
        <v>118955000</v>
      </c>
    </row>
    <row r="30" ht="14.166666666666666" customHeight="1">
      <c r="A30" t="s" s="25">
        <v>40</v>
      </c>
    </row>
    <row r="31" ht="17.5" customHeight="1">
      <c r="A31" t="s" s="8">
        <v>41</v>
      </c>
    </row>
    <row r="32" ht="17.5" customHeight="1">
      <c r="C32" t="s" s="7">
        <v>4</v>
      </c>
      <c r="D32" t="s" s="7">
        <v>5</v>
      </c>
      <c r="E32" t="s" s="7">
        <v>6</v>
      </c>
      <c r="F32" t="s" s="7">
        <v>7</v>
      </c>
      <c r="G32" t="s" s="7">
        <v>8</v>
      </c>
      <c r="H32" t="s" s="7">
        <v>9</v>
      </c>
      <c r="I32" t="s" s="7">
        <v>10</v>
      </c>
      <c r="J32" t="s" s="7">
        <v>11</v>
      </c>
      <c r="K32" t="s" s="7">
        <v>12</v>
      </c>
      <c r="L32" t="s" s="7">
        <v>13</v>
      </c>
      <c r="M32" t="s" s="7">
        <v>14</v>
      </c>
      <c r="N32" t="s" s="7">
        <v>15</v>
      </c>
      <c r="O32" t="s" s="7">
        <v>16</v>
      </c>
      <c r="P32" t="s" s="7">
        <v>17</v>
      </c>
      <c r="Q32" t="s" s="7">
        <v>18</v>
      </c>
      <c r="R32" t="s" s="7">
        <v>19</v>
      </c>
    </row>
    <row r="33" ht="17.5" customHeight="1">
      <c r="A33" t="s" s="8">
        <v>42</v>
      </c>
      <c r="C33" s="9">
        <v>1513000</v>
      </c>
      <c r="D33" s="9">
        <v>2114000</v>
      </c>
      <c r="E33" s="9">
        <v>2341000</v>
      </c>
      <c r="F33" s="9">
        <v>2401000</v>
      </c>
      <c r="G33" s="9">
        <v>2625000</v>
      </c>
      <c r="H33" s="9">
        <v>2906000</v>
      </c>
      <c r="I33" s="9">
        <v>3011000</v>
      </c>
      <c r="J33" s="9">
        <v>2705000</v>
      </c>
      <c r="K33" s="9">
        <v>2982000</v>
      </c>
      <c r="L33" s="9">
        <v>3288000</v>
      </c>
      <c r="M33" s="9">
        <v>3216000</v>
      </c>
      <c r="N33" s="9">
        <v>3191000</v>
      </c>
      <c r="O33" s="9">
        <v>3315000</v>
      </c>
      <c r="P33" s="9">
        <v>3460000</v>
      </c>
      <c r="Q33" s="9">
        <v>3495000</v>
      </c>
      <c r="R33" s="9">
        <v>3444000</v>
      </c>
    </row>
    <row r="34" ht="17.5" customHeight="1">
      <c r="A34" t="s" s="8">
        <v>43</v>
      </c>
      <c r="C34" s="13">
        <v>10065000</v>
      </c>
      <c r="D34" s="13">
        <v>12766000</v>
      </c>
      <c r="E34" s="13">
        <v>13589000</v>
      </c>
      <c r="F34" s="13">
        <v>12963000</v>
      </c>
      <c r="G34" s="13">
        <v>14394000</v>
      </c>
      <c r="H34" s="13">
        <v>16423000</v>
      </c>
      <c r="I34" s="13">
        <v>15805000</v>
      </c>
      <c r="J34" s="13">
        <v>14700000</v>
      </c>
      <c r="K34" s="13">
        <v>15300000</v>
      </c>
      <c r="L34" s="13">
        <v>16276000</v>
      </c>
      <c r="M34" s="13">
        <v>15941000</v>
      </c>
      <c r="N34" s="13">
        <v>15210000</v>
      </c>
      <c r="O34" s="13">
        <v>16630000</v>
      </c>
      <c r="P34" s="13">
        <v>17818000</v>
      </c>
      <c r="Q34" s="13">
        <v>17051000</v>
      </c>
      <c r="R34" s="13">
        <v>17302000</v>
      </c>
    </row>
    <row r="35" ht="17.5" customHeight="1">
      <c r="A35" t="s" s="8">
        <v>44</v>
      </c>
      <c r="C35" s="13">
        <v>6463000</v>
      </c>
      <c r="D35" s="13">
        <v>8077000</v>
      </c>
      <c r="E35" s="13">
        <v>8754000</v>
      </c>
      <c r="F35" s="13">
        <v>8205000</v>
      </c>
      <c r="G35" s="13">
        <v>8865000</v>
      </c>
      <c r="H35" s="13">
        <v>9764000</v>
      </c>
      <c r="I35" s="13">
        <v>9242000</v>
      </c>
      <c r="J35" s="13">
        <v>9354000</v>
      </c>
      <c r="K35" s="13">
        <v>11161000</v>
      </c>
      <c r="L35" s="13">
        <v>11799000</v>
      </c>
      <c r="M35" s="13">
        <v>12435000</v>
      </c>
      <c r="N35" s="13">
        <v>12261000</v>
      </c>
      <c r="O35" s="13">
        <v>12967000</v>
      </c>
      <c r="P35" s="13">
        <v>15300000</v>
      </c>
      <c r="Q35" s="13">
        <v>14174000</v>
      </c>
      <c r="R35" s="13">
        <v>14101000</v>
      </c>
    </row>
    <row r="36" ht="17.5" customHeight="1">
      <c r="A36" t="s" s="8">
        <v>45</v>
      </c>
      <c r="C36" s="10">
        <v>7357000</v>
      </c>
      <c r="D36" s="10">
        <v>8956000</v>
      </c>
      <c r="E36" s="10">
        <v>7959000</v>
      </c>
      <c r="F36" s="10">
        <v>7110000</v>
      </c>
      <c r="G36" s="10">
        <v>8233000</v>
      </c>
      <c r="H36" s="10">
        <v>8767000</v>
      </c>
      <c r="I36" s="10">
        <v>8777000</v>
      </c>
      <c r="J36" s="10">
        <v>9756000</v>
      </c>
      <c r="K36" s="10">
        <v>10276000</v>
      </c>
      <c r="L36" s="10">
        <v>10035000</v>
      </c>
      <c r="M36" s="10">
        <v>10092000</v>
      </c>
      <c r="N36" s="10">
        <v>10052000</v>
      </c>
      <c r="O36" s="10">
        <v>22991000</v>
      </c>
      <c r="P36" s="10">
        <v>9948000</v>
      </c>
      <c r="Q36" s="10">
        <v>10162000</v>
      </c>
      <c r="R36" s="10">
        <v>9655000</v>
      </c>
    </row>
    <row r="37" ht="17.5" customHeight="1">
      <c r="A37" t="s" s="12">
        <v>46</v>
      </c>
      <c r="C37" s="15">
        <f>SUM(C33:C36)</f>
        <v>25398000</v>
      </c>
      <c r="D37" s="15">
        <f>SUM(D33:D36)</f>
        <v>31913000</v>
      </c>
      <c r="E37" s="15">
        <f>SUM(E33:E36)</f>
        <v>32643000</v>
      </c>
      <c r="F37" s="15">
        <f>SUM(F33:F36)</f>
        <v>30679000</v>
      </c>
      <c r="G37" s="15">
        <f>SUM(G33:G36)</f>
        <v>34117000</v>
      </c>
      <c r="H37" s="15">
        <f>SUM(H33:H36)</f>
        <v>37860000</v>
      </c>
      <c r="I37" s="15">
        <f>SUM(I33:I36)</f>
        <v>36835000</v>
      </c>
      <c r="J37" s="15">
        <f>SUM(J33:J36)</f>
        <v>36515000</v>
      </c>
      <c r="K37" s="15">
        <f>SUM(K33:K36)</f>
        <v>39719000</v>
      </c>
      <c r="L37" s="15">
        <f>SUM(L33:L36)</f>
        <v>41398000</v>
      </c>
      <c r="M37" s="15">
        <f>SUM(M33:M36)</f>
        <v>41684000</v>
      </c>
      <c r="N37" s="15">
        <f>SUM(N33:N36)</f>
        <v>40714000</v>
      </c>
      <c r="O37" s="15">
        <f>SUM(O33:O36)</f>
        <v>55903000</v>
      </c>
      <c r="P37" s="15">
        <f>SUM(P33:P36)</f>
        <v>46526000</v>
      </c>
      <c r="Q37" s="15">
        <f>SUM(Q33:Q36)</f>
        <v>44882000</v>
      </c>
      <c r="R37" s="15">
        <f>SUM(R33:R36)</f>
        <v>44502000</v>
      </c>
    </row>
    <row r="38" ht="16.666666666666668" customHeight="1">
      <c r="C38" s="26"/>
      <c r="D38" s="26"/>
      <c r="E38" s="26"/>
      <c r="F38" s="26"/>
      <c r="G38" s="26"/>
      <c r="H38" s="26"/>
      <c r="I38" s="26"/>
      <c r="J38" s="26"/>
      <c r="K38" s="26"/>
      <c r="L38" s="26"/>
      <c r="M38" s="26"/>
      <c r="N38" s="26"/>
      <c r="O38" s="26"/>
      <c r="P38" s="26"/>
      <c r="Q38" s="26"/>
      <c r="R38" s="26"/>
    </row>
    <row r="39" ht="16.666666666666668" customHeight="1"/>
    <row r="40" ht="16.666666666666668" customHeight="1"/>
    <row r="41" ht="16.666666666666668" customHeight="1"/>
    <row r="42" ht="16.666666666666668" customHeight="1"/>
    <row r="43" ht="16.666666666666668" customHeight="1"/>
    <row r="44" ht="16.666666666666668" customHeight="1"/>
    <row r="45" ht="16.666666666666668" customHeight="1"/>
    <row r="46" ht="16.666666666666668" customHeight="1"/>
    <row r="47" ht="16.666666666666668" customHeight="1"/>
    <row r="48" ht="16.666666666666668" customHeight="1"/>
    <row r="49" ht="16.666666666666668" customHeight="1"/>
    <row r="50" ht="16.666666666666668" customHeight="1"/>
    <row r="51" ht="16.666666666666668" customHeight="1"/>
    <row r="52" ht="16.666666666666668" customHeight="1"/>
    <row r="53" ht="16.666666666666668" customHeight="1"/>
    <row r="54" ht="16.666666666666668" customHeight="1"/>
    <row r="55" ht="16.666666666666668" customHeight="1"/>
    <row r="56" ht="16.666666666666668" customHeight="1"/>
    <row r="57" ht="16.666666666666668" customHeight="1"/>
    <row r="58" ht="16.666666666666668" customHeight="1"/>
    <row r="59" ht="16.666666666666668" customHeight="1"/>
    <row r="60" ht="16.666666666666668" customHeight="1"/>
    <row r="61" ht="16.666666666666668" customHeight="1"/>
    <row r="62" ht="16.666666666666668" customHeight="1"/>
    <row r="63" ht="16.666666666666668" customHeight="1"/>
    <row r="64" ht="16.666666666666668" customHeight="1"/>
    <row r="65" ht="16.666666666666668" customHeight="1"/>
    <row r="66" ht="16.666666666666668" customHeight="1"/>
    <row r="67" ht="16.666666666666668" customHeight="1"/>
    <row r="68" ht="16.666666666666668" customHeight="1"/>
    <row r="69" ht="16.666666666666668" customHeight="1"/>
    <row r="70" ht="16.666666666666668" customHeight="1"/>
    <row r="71" ht="16.666666666666668" customHeight="1"/>
    <row r="72" ht="16.666666666666668" customHeight="1"/>
    <row r="73" ht="16.666666666666668" customHeight="1"/>
    <row r="74" ht="16.666666666666668" customHeight="1"/>
    <row r="75" ht="16.666666666666668" customHeight="1"/>
    <row r="76" ht="16.666666666666668" customHeight="1"/>
    <row r="77" ht="16.666666666666668" customHeight="1"/>
    <row r="78" ht="16.666666666666668" customHeight="1"/>
    <row r="79" ht="16.666666666666668" customHeight="1"/>
    <row r="80" ht="16.666666666666668" customHeight="1"/>
    <row r="81" ht="16.666666666666668" customHeight="1"/>
    <row r="82" ht="16.666666666666668" customHeight="1"/>
    <row r="83" ht="16.666666666666668" customHeight="1"/>
    <row r="84" ht="16.666666666666668" customHeight="1"/>
    <row r="85" ht="16.666666666666668" customHeight="1"/>
    <row r="86" ht="16.666666666666668" customHeight="1"/>
    <row r="87" ht="16.666666666666668" customHeight="1"/>
    <row r="88" ht="16.666666666666668" customHeight="1"/>
    <row r="89" ht="16.666666666666668" customHeight="1"/>
    <row r="90" ht="16.666666666666668" customHeight="1"/>
    <row r="91" ht="16.666666666666668" customHeight="1"/>
    <row r="92" ht="16.666666666666668" customHeight="1"/>
    <row r="93" ht="16.666666666666668" customHeight="1"/>
    <row r="94" ht="16.666666666666668" customHeight="1"/>
    <row r="95" ht="16.666666666666668" customHeight="1"/>
    <row r="96" ht="16.666666666666668" customHeight="1"/>
    <row r="97" ht="16.666666666666668" customHeight="1"/>
    <row r="98" ht="16.666666666666668" customHeight="1"/>
    <row r="99" ht="16.666666666666668" customHeight="1"/>
    <row r="100" ht="16.666666666666668" customHeight="1"/>
    <row r="101" ht="16.666666666666668" customHeight="1"/>
    <row r="102" ht="16.666666666666668" customHeight="1"/>
  </sheetData>
  <mergeCells count="4">
    <mergeCell ref="A3:R3"/>
    <mergeCell ref="A1:R1"/>
    <mergeCell ref="A2:R2"/>
    <mergeCell ref="A31:R31"/>
  </mergeCells>
  <pageMargins left="0.75" right="0.75" top="1" bottom="1" header="0.5" footer="0.5"/>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Ruler="false" workbookViewId="0"/>
  </sheetViews>
  <sheetFormatPr baseColWidth="12" defaultRowHeight="15" x14ac:dyDescent="0"/>
  <cols>
    <col min="1" max="1" width="65.98" customWidth="1"/>
    <col min="2" max="2" width="0" customWidth="1"/>
    <col min="3" max="3" width="16.85" customWidth="1" hidden="1"/>
    <col min="4" max="4" width="16.85" customWidth="1" hidden="1"/>
    <col min="5" max="5" width="16.85" customWidth="1" hidden="1"/>
    <col min="6" max="6" width="16.85" customWidth="1" hidden="1"/>
    <col min="7" max="7" width="16.85" customWidth="1"/>
    <col min="8" max="8" width="16.85" customWidth="1"/>
    <col min="9" max="9" width="16.85" customWidth="1"/>
    <col min="10" max="10" width="16.85" customWidth="1"/>
    <col min="11" max="11" width="16.85" customWidth="1"/>
    <col min="12" max="12" width="16.85" customWidth="1"/>
    <col min="13" max="13" width="16.85" customWidth="1"/>
    <col min="14" max="14" width="16.85" customWidth="1"/>
    <col min="15" max="15" width="16.85" customWidth="1"/>
    <col min="16" max="16" width="16.85" customWidth="1"/>
    <col min="17" max="17" width="16.85" customWidth="1"/>
    <col min="18" max="18" width="16.85" customWidth="1"/>
    <col min="19" max="19" width="20.16" customWidth="1"/>
    <col min="20" max="20" width="20.16" customWidth="1"/>
    <col min="21" max="21" width="20.16" customWidth="1"/>
    <col min="22" max="22" width="20.16" customWidth="1"/>
    <col min="23" max="23" width="20.16" customWidth="1"/>
    <col min="24" max="24" width="20.16" customWidth="1"/>
    <col min="25" max="25" width="20.16" customWidth="1"/>
    <col min="26" max="26" width="20.16" customWidth="1"/>
    <col min="27" max="27" width="20.16" customWidth="1"/>
    <col min="28" max="28" width="20.16" customWidth="1"/>
    <col min="29" max="29" width="20.16" customWidth="1"/>
    <col min="30" max="30" width="20.16" customWidth="1"/>
    <col min="31" max="31" width="20.16" customWidth="1"/>
  </cols>
  <sheetData>
    <row r="1" ht="17.5" customHeight="1">
      <c r="A1" t="s" s="5">
        <v>0</v>
      </c>
    </row>
    <row r="2" ht="17.5" customHeight="1">
      <c r="A2" t="s" s="5">
        <v>47</v>
      </c>
    </row>
    <row r="3" ht="17.5" customHeight="1">
      <c r="A3" t="s" s="5">
        <v>2</v>
      </c>
    </row>
    <row r="4" ht="17.5" customHeight="1">
      <c r="N4" s="28"/>
      <c r="O4" s="28"/>
      <c r="P4" s="28"/>
      <c r="Q4" s="28"/>
      <c r="R4" s="28"/>
    </row>
    <row r="5" ht="17.5" customHeight="1">
      <c r="A5" t="s" s="6">
        <v>3</v>
      </c>
      <c r="C5" t="s" s="29">
        <v>4</v>
      </c>
      <c r="D5" t="s" s="29">
        <v>5</v>
      </c>
      <c r="E5" t="s" s="29">
        <v>6</v>
      </c>
      <c r="F5" t="s" s="29">
        <v>7</v>
      </c>
      <c r="G5" t="s" s="29">
        <v>8</v>
      </c>
      <c r="H5" t="s" s="29">
        <v>9</v>
      </c>
      <c r="I5" t="s" s="29">
        <v>10</v>
      </c>
      <c r="J5" t="s" s="29">
        <v>11</v>
      </c>
      <c r="K5" t="s" s="29">
        <v>12</v>
      </c>
      <c r="L5" t="s" s="29">
        <v>13</v>
      </c>
      <c r="M5" t="s" s="29">
        <v>14</v>
      </c>
      <c r="N5" t="s" s="29">
        <v>15</v>
      </c>
      <c r="O5" t="s" s="29">
        <v>16</v>
      </c>
      <c r="P5" t="s" s="29">
        <v>17</v>
      </c>
      <c r="Q5" t="s" s="29">
        <v>18</v>
      </c>
      <c r="R5" t="s" s="30">
        <v>19</v>
      </c>
      <c r="S5" s="34"/>
    </row>
    <row r="6" ht="17.5" customHeight="1">
      <c r="A6" t="s" s="8">
        <v>20</v>
      </c>
      <c r="C6" s="9">
        <v>159368000</v>
      </c>
      <c r="D6" s="9">
        <v>164341000</v>
      </c>
      <c r="E6" s="9">
        <v>174851000</v>
      </c>
      <c r="F6" s="9">
        <v>184631000</v>
      </c>
      <c r="G6" s="9">
        <v>188839000</v>
      </c>
      <c r="H6" s="9">
        <v>195036000</v>
      </c>
      <c r="I6" s="9">
        <v>201529000</v>
      </c>
      <c r="J6" s="9">
        <v>213306000</v>
      </c>
      <c r="K6" s="9">
        <v>215961000</v>
      </c>
      <c r="L6" s="9">
        <v>221241000</v>
      </c>
      <c r="M6" s="9">
        <v>227088000</v>
      </c>
      <c r="N6" s="9">
        <v>235731000</v>
      </c>
      <c r="O6" s="9">
        <v>239137000</v>
      </c>
      <c r="P6" s="9">
        <v>247295000</v>
      </c>
      <c r="Q6" s="9">
        <v>252440000</v>
      </c>
      <c r="R6" s="9">
        <v>260533000</v>
      </c>
    </row>
    <row r="7" ht="17.5" customHeight="1">
      <c r="A7" t="s" s="8">
        <v>48</v>
      </c>
      <c r="C7" s="10">
        <v>30990000</v>
      </c>
      <c r="D7" s="10">
        <v>31138000</v>
      </c>
      <c r="E7" s="10">
        <v>33161000</v>
      </c>
      <c r="F7" s="31">
        <v>39759000</v>
      </c>
      <c r="G7" s="31">
        <v>39801000</v>
      </c>
      <c r="H7" s="31">
        <v>37535000</v>
      </c>
      <c r="I7" s="10">
        <v>39688000</v>
      </c>
      <c r="J7" s="31">
        <v>41447000</v>
      </c>
      <c r="K7" s="31">
        <v>41281000</v>
      </c>
      <c r="L7" s="31">
        <v>40750000</v>
      </c>
      <c r="M7" s="31">
        <v>42269000</v>
      </c>
      <c r="N7" s="31">
        <v>43234000</v>
      </c>
      <c r="O7" s="31">
        <v>43281000</v>
      </c>
      <c r="P7" s="31">
        <v>44437000</v>
      </c>
      <c r="Q7" s="31">
        <v>46476000</v>
      </c>
      <c r="R7" s="31">
        <v>45064000</v>
      </c>
    </row>
    <row r="8" ht="17.5" customHeight="1">
      <c r="A8" t="s" s="8">
        <v>49</v>
      </c>
      <c r="C8" s="11">
        <f>C6-C7</f>
        <v>128378000</v>
      </c>
      <c r="D8" s="11">
        <f>D6-D7</f>
        <v>133203000</v>
      </c>
      <c r="E8" s="11">
        <f>E6-E7</f>
        <v>141690000</v>
      </c>
      <c r="F8" s="11">
        <f>F6-F7</f>
        <v>144872000</v>
      </c>
      <c r="G8" s="11">
        <f>G6-G7</f>
        <v>149038000</v>
      </c>
      <c r="H8" s="11">
        <f>H6-H7</f>
        <v>157501000</v>
      </c>
      <c r="I8" s="11">
        <f>I6-I7</f>
        <v>161841000</v>
      </c>
      <c r="J8" s="11">
        <f>+J6-J7</f>
        <v>171859000</v>
      </c>
      <c r="K8" s="11">
        <f>+K6-K7</f>
        <v>174680000</v>
      </c>
      <c r="L8" s="11">
        <f>L6-L7</f>
        <v>180491000</v>
      </c>
      <c r="M8" s="11">
        <f>M6-M7</f>
        <v>184819000</v>
      </c>
      <c r="N8" s="11">
        <f>N6-N7</f>
        <v>192497000</v>
      </c>
      <c r="O8" s="11">
        <f>O6-O7</f>
        <v>195856000</v>
      </c>
      <c r="P8" s="11">
        <f>P6-P7</f>
        <v>202858000</v>
      </c>
      <c r="Q8" s="11">
        <f>Q6-Q7</f>
        <v>205964000</v>
      </c>
      <c r="R8" s="11">
        <f>+R6-R7</f>
        <v>215469000</v>
      </c>
    </row>
    <row r="9" ht="17.5" customHeight="1">
      <c r="A9" t="s" s="8">
        <v>50</v>
      </c>
    </row>
    <row r="10" ht="17.5" customHeight="1">
      <c r="A10" t="s" s="12">
        <v>51</v>
      </c>
      <c r="C10" s="13">
        <v>71505000</v>
      </c>
      <c r="D10" s="13">
        <v>75645000</v>
      </c>
      <c r="E10" s="13">
        <v>74534000</v>
      </c>
      <c r="F10" s="13">
        <v>78348000</v>
      </c>
      <c r="G10" s="13">
        <v>82797000</v>
      </c>
      <c r="H10" s="13">
        <v>81377000</v>
      </c>
      <c r="I10" s="13">
        <v>78954000</v>
      </c>
      <c r="J10" s="13">
        <v>88488000</v>
      </c>
      <c r="K10" s="13">
        <v>84525000</v>
      </c>
      <c r="L10" s="13">
        <v>84804000</v>
      </c>
      <c r="M10" s="13">
        <v>83139000</v>
      </c>
      <c r="N10" s="13">
        <v>80138000</v>
      </c>
      <c r="O10" s="13">
        <v>85498000</v>
      </c>
      <c r="P10" s="13">
        <v>89015000</v>
      </c>
      <c r="Q10" s="13">
        <v>82890000</v>
      </c>
      <c r="R10" s="13">
        <v>89425000</v>
      </c>
    </row>
    <row r="11" ht="17.5" customHeight="1">
      <c r="A11" t="s" s="12">
        <v>52</v>
      </c>
      <c r="C11" s="13">
        <v>27827000</v>
      </c>
      <c r="D11" s="13">
        <v>28105000</v>
      </c>
      <c r="E11" s="13">
        <v>27377000</v>
      </c>
      <c r="F11" s="13">
        <v>28706000</v>
      </c>
      <c r="G11" s="13">
        <v>29318000</v>
      </c>
      <c r="H11" s="13">
        <v>28081000</v>
      </c>
      <c r="I11" s="13">
        <v>27810000</v>
      </c>
      <c r="J11" s="13">
        <v>27849000</v>
      </c>
      <c r="K11" s="13">
        <v>32586000</v>
      </c>
      <c r="L11" s="13">
        <v>33350000</v>
      </c>
      <c r="M11" s="13">
        <v>35585000</v>
      </c>
      <c r="N11" s="13">
        <v>32467000</v>
      </c>
      <c r="O11" s="13">
        <v>39017000</v>
      </c>
      <c r="P11" s="13">
        <v>43404000</v>
      </c>
      <c r="Q11" s="13">
        <v>42088000</v>
      </c>
      <c r="R11" s="13">
        <v>40840000</v>
      </c>
    </row>
    <row r="12" ht="17.5" customHeight="1">
      <c r="A12" t="s" s="12">
        <v>53</v>
      </c>
      <c r="C12" s="10">
        <v>16590000</v>
      </c>
      <c r="D12" s="10">
        <v>17262000</v>
      </c>
      <c r="E12" s="10">
        <v>16692000</v>
      </c>
      <c r="F12" s="10">
        <v>17882000</v>
      </c>
      <c r="G12" s="10">
        <v>18782000</v>
      </c>
      <c r="H12" s="10">
        <v>17825000</v>
      </c>
      <c r="I12" s="10">
        <v>18502000</v>
      </c>
      <c r="J12" s="10">
        <v>19459000</v>
      </c>
      <c r="K12" s="10">
        <v>20561000</v>
      </c>
      <c r="L12" s="10">
        <v>19553000</v>
      </c>
      <c r="M12" s="10">
        <v>21120000</v>
      </c>
      <c r="N12" s="10">
        <v>20541000</v>
      </c>
      <c r="O12" s="10">
        <v>22664000</v>
      </c>
      <c r="P12" s="10">
        <v>22743000</v>
      </c>
      <c r="Q12" s="10">
        <v>22073000</v>
      </c>
      <c r="R12" s="10">
        <v>21511000</v>
      </c>
    </row>
    <row r="13" ht="17.5" customHeight="1">
      <c r="A13" t="s" s="8">
        <v>54</v>
      </c>
      <c r="C13" s="14">
        <f>+SUM(C10:C12)</f>
        <v>115922000</v>
      </c>
      <c r="D13" s="14">
        <f>+SUM(D10:D12)</f>
        <v>121012000</v>
      </c>
      <c r="E13" s="14">
        <f>+SUM(E10:E12)</f>
        <v>118603000</v>
      </c>
      <c r="F13" s="14">
        <f>+SUM(F10:F12)</f>
        <v>124936000</v>
      </c>
      <c r="G13" s="14">
        <f>+SUM(G10:G12)</f>
        <v>130897000</v>
      </c>
      <c r="H13" s="14">
        <f>+SUM(H10:H12)</f>
        <v>127283000</v>
      </c>
      <c r="I13" s="14">
        <f>+SUM(I10:I12)</f>
        <v>125266000</v>
      </c>
      <c r="J13" s="14">
        <f>+SUM(J10:J12)</f>
        <v>135796000</v>
      </c>
      <c r="K13" s="14">
        <f>+SUM(K10:K12)</f>
        <v>137672000</v>
      </c>
      <c r="L13" s="14">
        <f>+SUM(L10:L12)</f>
        <v>137707000</v>
      </c>
      <c r="M13" s="14">
        <f>+SUM(M10:M12)</f>
        <v>139844000</v>
      </c>
      <c r="N13" s="14">
        <f>+SUM(N10:N12)</f>
        <v>133146000</v>
      </c>
      <c r="O13" s="14">
        <f>+SUM(O10:O12)</f>
        <v>147179000</v>
      </c>
      <c r="P13" s="14">
        <f>+SUM(P10:P12)</f>
        <v>155162000</v>
      </c>
      <c r="Q13" s="14">
        <f>+SUM(Q10:Q12)</f>
        <v>147051000</v>
      </c>
      <c r="R13" s="14">
        <f>+SUM(R10:R12)</f>
        <v>151776000</v>
      </c>
    </row>
    <row r="14" ht="17.5" customHeight="1">
      <c r="A14" t="s" s="8">
        <v>55</v>
      </c>
      <c r="C14" s="11">
        <f>C8-C13</f>
        <v>12456000</v>
      </c>
      <c r="D14" s="11">
        <f>D8-D13</f>
        <v>12191000</v>
      </c>
      <c r="E14" s="11">
        <f>E8-E13</f>
        <v>23087000</v>
      </c>
      <c r="F14" s="11">
        <f>F8-F13</f>
        <v>19936000</v>
      </c>
      <c r="G14" s="11">
        <f>G8-G13</f>
        <v>18141000</v>
      </c>
      <c r="H14" s="11">
        <f>H8-H13</f>
        <v>30218000</v>
      </c>
      <c r="I14" s="11">
        <f>I8-I13</f>
        <v>36575000</v>
      </c>
      <c r="J14" s="11">
        <v>36063000</v>
      </c>
      <c r="K14" s="11">
        <v>37008000</v>
      </c>
      <c r="L14" s="11">
        <v>42784000</v>
      </c>
      <c r="M14" s="11">
        <v>44975000</v>
      </c>
      <c r="N14" s="11">
        <v>59351000</v>
      </c>
      <c r="O14" s="11">
        <v>48677000</v>
      </c>
      <c r="P14" s="11">
        <v>47696000</v>
      </c>
      <c r="Q14" s="11">
        <v>58913000</v>
      </c>
      <c r="R14" s="11">
        <v>63693000</v>
      </c>
    </row>
    <row r="15" ht="17.5" customHeight="1">
      <c r="A15" t="s" s="12">
        <v>30</v>
      </c>
      <c r="C15" s="13">
        <v>250000</v>
      </c>
      <c r="D15" s="13">
        <v>693000</v>
      </c>
      <c r="E15" s="13">
        <v>1803000</v>
      </c>
      <c r="F15" s="13">
        <v>3538000</v>
      </c>
      <c r="G15" s="13">
        <v>5095000</v>
      </c>
      <c r="H15" s="13">
        <v>6566000</v>
      </c>
      <c r="I15" s="13">
        <v>7662000</v>
      </c>
      <c r="J15" s="13">
        <v>5377000</v>
      </c>
      <c r="K15" s="13">
        <v>5624000</v>
      </c>
      <c r="L15" s="13">
        <v>5974000</v>
      </c>
      <c r="M15" s="13">
        <v>5989000</v>
      </c>
      <c r="N15" s="13">
        <v>5738000</v>
      </c>
      <c r="O15" s="13">
        <v>4927000</v>
      </c>
      <c r="P15" s="13">
        <v>4080000</v>
      </c>
      <c r="Q15" s="13">
        <v>3590000</v>
      </c>
      <c r="R15" s="13">
        <v>3395000</v>
      </c>
    </row>
    <row r="16" ht="17.5" customHeight="1">
      <c r="A16" t="s" s="12">
        <v>31</v>
      </c>
      <c r="C16" s="13">
        <v>-3576000</v>
      </c>
      <c r="D16" s="13">
        <v>-3588000</v>
      </c>
      <c r="E16" s="13">
        <v>-5082000</v>
      </c>
      <c r="F16" s="13">
        <v>-6755000</v>
      </c>
      <c r="G16" s="13">
        <v>-7339000</v>
      </c>
      <c r="H16" s="13">
        <v>-7750000</v>
      </c>
      <c r="I16" s="13">
        <v>-8119000</v>
      </c>
      <c r="J16" s="13">
        <v>-8131000</v>
      </c>
      <c r="K16" s="13">
        <v>-8112000</v>
      </c>
      <c r="L16" s="13">
        <v>-8073000</v>
      </c>
      <c r="M16" s="13">
        <v>-8148000</v>
      </c>
      <c r="N16" s="13">
        <v>-7587000</v>
      </c>
      <c r="O16" s="13">
        <v>-7011000</v>
      </c>
      <c r="P16" s="13">
        <v>-7139000</v>
      </c>
      <c r="Q16" s="13">
        <v>-7213000</v>
      </c>
      <c r="R16" s="13">
        <v>-7056000</v>
      </c>
    </row>
    <row r="17" ht="17.5" customHeight="1">
      <c r="A17" t="s" s="12">
        <v>32</v>
      </c>
      <c r="C17" s="10">
        <v>-944000</v>
      </c>
      <c r="D17" s="10">
        <v>-1863000</v>
      </c>
      <c r="E17" s="10">
        <v>-2073000</v>
      </c>
      <c r="F17" s="10">
        <v>123000</v>
      </c>
      <c r="G17" s="10">
        <v>-547000</v>
      </c>
      <c r="H17" s="10">
        <v>-944000</v>
      </c>
      <c r="I17" s="10">
        <v>-6502000</v>
      </c>
      <c r="J17" s="10">
        <v>-609000</v>
      </c>
      <c r="K17" s="10">
        <v>-1310000</v>
      </c>
      <c r="L17" s="10">
        <v>93000</v>
      </c>
      <c r="M17" s="10">
        <v>359000</v>
      </c>
      <c r="N17" s="10">
        <v>-2577000</v>
      </c>
      <c r="O17" s="10">
        <v>474000</v>
      </c>
      <c r="P17" s="10">
        <v>25000</v>
      </c>
      <c r="Q17" s="10">
        <v>-703000</v>
      </c>
      <c r="R17" s="10">
        <v>-1134000</v>
      </c>
    </row>
    <row r="18" ht="17.5" customHeight="1">
      <c r="A18" t="s" s="8">
        <v>56</v>
      </c>
      <c r="C18" s="11">
        <f>C14+C15+C16+C17</f>
        <v>8186000</v>
      </c>
      <c r="D18" s="11">
        <f>D14+D15+D16+D17</f>
        <v>7433000</v>
      </c>
      <c r="E18" s="11">
        <f>E14+E15+E16+E17</f>
        <v>17735000</v>
      </c>
      <c r="F18" s="11">
        <f>F14+F15+F16+F17</f>
        <v>16842000</v>
      </c>
      <c r="G18" s="11">
        <f>G14+G15+G16+G17</f>
        <v>15350000</v>
      </c>
      <c r="H18" s="11">
        <f>H14+H15+H16+H17</f>
        <v>28090000</v>
      </c>
      <c r="I18" s="11">
        <f>I14+I15+I16+I17</f>
        <v>29616000</v>
      </c>
      <c r="J18" s="11">
        <f>J14+J15+J16+J17</f>
        <v>32700000</v>
      </c>
      <c r="K18" s="11">
        <f>K14+K15+K16+K17</f>
        <v>33210000</v>
      </c>
      <c r="L18" s="11">
        <f>L14+L15+L16+L17</f>
        <v>40778000</v>
      </c>
      <c r="M18" s="11">
        <f>M14+M15+M16+M17</f>
        <v>43175000</v>
      </c>
      <c r="N18" s="11">
        <f>N14+N15+N16+N17</f>
        <v>54925000</v>
      </c>
      <c r="O18" s="11">
        <f>O14+O15+O16+O17</f>
        <v>47067000</v>
      </c>
      <c r="P18" s="11">
        <f>P14+P15+P16+P17</f>
        <v>44662000</v>
      </c>
      <c r="Q18" s="11">
        <f>Q14+Q15+Q16+Q17</f>
        <v>54587000</v>
      </c>
      <c r="R18" s="11">
        <f>R14+R15+R16+R17</f>
        <v>58898000</v>
      </c>
    </row>
    <row r="19" ht="17.5" customHeight="1">
      <c r="A19" t="s" s="8">
        <v>57</v>
      </c>
      <c r="C19" s="10">
        <v>1221000</v>
      </c>
      <c r="D19" s="10">
        <v>1470000</v>
      </c>
      <c r="E19" s="10">
        <v>552000</v>
      </c>
      <c r="F19" s="31">
        <v>2638000</v>
      </c>
      <c r="G19" s="31">
        <v>2287000</v>
      </c>
      <c r="H19" s="31">
        <v>1824000</v>
      </c>
      <c r="I19" s="10">
        <v>1948000</v>
      </c>
      <c r="J19" s="31">
        <v>2542000</v>
      </c>
      <c r="K19" s="31">
        <v>2770000</v>
      </c>
      <c r="L19" s="31">
        <v>2616000</v>
      </c>
      <c r="M19" s="31">
        <v>3852000</v>
      </c>
      <c r="N19" s="31">
        <v>4261000</v>
      </c>
      <c r="O19" s="31">
        <v>2817000</v>
      </c>
      <c r="P19" s="31">
        <v>3225000</v>
      </c>
      <c r="Q19" s="31">
        <v>3149000</v>
      </c>
      <c r="R19" s="31">
        <v>1593000</v>
      </c>
    </row>
    <row r="20" ht="17.5" customHeight="1">
      <c r="A20" t="s" s="8">
        <v>58</v>
      </c>
      <c r="C20" s="32">
        <f>C18-C19</f>
        <v>6965000</v>
      </c>
      <c r="D20" s="32">
        <f>D18-D19</f>
        <v>5963000</v>
      </c>
      <c r="E20" s="32">
        <f>E18-E19</f>
        <v>17183000</v>
      </c>
      <c r="F20" s="32">
        <f>F18-F19</f>
        <v>14204000</v>
      </c>
      <c r="G20" s="32">
        <f>G18-G19</f>
        <v>13063000</v>
      </c>
      <c r="H20" s="32">
        <f>H18-H19</f>
        <v>26266000</v>
      </c>
      <c r="I20" s="32">
        <f>I18-I19</f>
        <v>27668000</v>
      </c>
      <c r="J20" s="32">
        <f>J18-J19</f>
        <v>30158000</v>
      </c>
      <c r="K20" s="32">
        <f>K18-K19</f>
        <v>30440000</v>
      </c>
      <c r="L20" s="32">
        <f>L18-L19</f>
        <v>38162000</v>
      </c>
      <c r="M20" s="32">
        <f>M18-M19</f>
        <v>39323000</v>
      </c>
      <c r="N20" s="32">
        <f>N18-N19</f>
        <v>50664000</v>
      </c>
      <c r="O20" s="32">
        <f>O18-O19</f>
        <v>44250000</v>
      </c>
      <c r="P20" s="32">
        <f>P18-P19</f>
        <v>41437000</v>
      </c>
      <c r="Q20" s="32">
        <f>Q18-Q19</f>
        <v>51438000</v>
      </c>
      <c r="R20" s="32">
        <f>R18-R19</f>
        <v>57305000</v>
      </c>
    </row>
    <row r="21" ht="17.5" customHeight="1">
      <c r="C21" s="26"/>
      <c r="D21" s="26"/>
      <c r="E21" s="26"/>
      <c r="F21" s="26"/>
      <c r="G21" s="26"/>
      <c r="H21" s="26"/>
      <c r="I21" s="26"/>
      <c r="J21" s="26"/>
      <c r="K21" s="26"/>
      <c r="L21" s="26"/>
      <c r="M21" s="26"/>
      <c r="N21" s="26"/>
      <c r="O21" s="26"/>
      <c r="P21" s="26"/>
      <c r="Q21" s="26"/>
      <c r="R21" s="26"/>
    </row>
    <row r="22" ht="17.5" customHeight="1">
      <c r="A22" t="s" s="8">
        <v>59</v>
      </c>
      <c r="C22" s="33">
        <v>60</v>
      </c>
      <c r="D22" s="33">
        <v>50</v>
      </c>
      <c r="E22" s="33">
        <v>150</v>
      </c>
      <c r="F22" s="17">
        <v>0.12</v>
      </c>
      <c r="G22" s="17">
        <v>0.11</v>
      </c>
      <c r="H22" s="17">
        <v>0.22</v>
      </c>
      <c r="I22" s="33">
        <v>230</v>
      </c>
      <c r="J22" s="18">
        <v>0.25</v>
      </c>
      <c r="K22" s="17">
        <v>0.25</v>
      </c>
      <c r="L22" s="17">
        <v>0.31</v>
      </c>
      <c r="M22" s="17">
        <v>0.32</v>
      </c>
      <c r="N22" s="18">
        <v>0.41</v>
      </c>
      <c r="O22" s="17">
        <v>-0.21</v>
      </c>
      <c r="P22" s="17">
        <v>0.34</v>
      </c>
      <c r="Q22" s="17">
        <v>0.42</v>
      </c>
      <c r="R22" s="18">
        <v>0.48</v>
      </c>
    </row>
    <row r="23" ht="17.5" customHeight="1">
      <c r="N23" s="8"/>
      <c r="O23" s="8"/>
      <c r="P23" s="8"/>
      <c r="Q23" s="8"/>
    </row>
    <row r="24" ht="26.666666666666668" customHeight="1">
      <c r="A24" t="s" s="8">
        <v>60</v>
      </c>
      <c r="C24" s="13">
        <v>109524000</v>
      </c>
      <c r="D24" s="13">
        <v>111041000</v>
      </c>
      <c r="E24" s="13">
        <v>111937000</v>
      </c>
      <c r="F24" s="13">
        <v>112742000</v>
      </c>
      <c r="G24" s="13">
        <v>113791000</v>
      </c>
      <c r="H24" s="13">
        <v>115131000</v>
      </c>
      <c r="I24" s="13">
        <v>115954000</v>
      </c>
      <c r="J24" s="13">
        <v>116717000</v>
      </c>
      <c r="K24" s="13">
        <v>117542000</v>
      </c>
      <c r="L24" s="13">
        <v>118681000</v>
      </c>
      <c r="M24" s="13">
        <v>119169000</v>
      </c>
      <c r="N24" s="13">
        <v>123853000</v>
      </c>
      <c r="O24" s="13">
        <v>120083000</v>
      </c>
      <c r="P24" s="13">
        <v>120979000</v>
      </c>
      <c r="Q24" s="13">
        <v>121953000</v>
      </c>
      <c r="R24" s="13">
        <v>118955000</v>
      </c>
    </row>
    <row r="25" ht="26.666666666666668" customHeight="1">
      <c r="A25" t="s" s="8">
        <v>61</v>
      </c>
      <c r="C25" s="13">
        <v>117155000</v>
      </c>
      <c r="D25" s="13">
        <v>118057000</v>
      </c>
      <c r="E25" s="13">
        <v>117334000</v>
      </c>
      <c r="F25" s="13">
        <v>117546000</v>
      </c>
      <c r="G25" s="13">
        <v>119264000</v>
      </c>
      <c r="H25" s="13">
        <v>120057000</v>
      </c>
      <c r="I25" s="13">
        <v>121473000</v>
      </c>
      <c r="J25" s="13">
        <v>122023000</v>
      </c>
      <c r="K25" s="13">
        <v>123266000</v>
      </c>
      <c r="L25" s="13">
        <v>123056000</v>
      </c>
      <c r="M25" s="13">
        <v>123288000</v>
      </c>
      <c r="N25" s="13">
        <v>123853000</v>
      </c>
      <c r="O25" s="13">
        <v>124152000</v>
      </c>
      <c r="P25" s="13">
        <v>122875000</v>
      </c>
      <c r="Q25" s="13">
        <v>121953000</v>
      </c>
      <c r="R25" s="13">
        <v>120259000</v>
      </c>
    </row>
    <row r="26" ht="16.666666666666668" customHeight="1"/>
    <row r="27" ht="16.666666666666668" customHeight="1"/>
    <row r="28" ht="16.666666666666668" customHeight="1"/>
    <row r="29" ht="16.666666666666668" customHeight="1"/>
    <row r="30" ht="16.666666666666668" customHeight="1"/>
    <row r="31" ht="16.666666666666668" customHeight="1"/>
    <row r="32" ht="16.666666666666668" customHeight="1"/>
    <row r="33" ht="16.666666666666668" customHeight="1"/>
    <row r="34" ht="16.666666666666668" customHeight="1"/>
    <row r="35" ht="16.666666666666668" customHeight="1"/>
    <row r="36" ht="16.666666666666668" customHeight="1"/>
    <row r="37" ht="16.666666666666668" customHeight="1"/>
    <row r="38" ht="16.666666666666668" customHeight="1"/>
    <row r="39" ht="16.666666666666668" customHeight="1"/>
    <row r="40" ht="16.666666666666668" customHeight="1"/>
    <row r="41" ht="16.666666666666668" customHeight="1"/>
    <row r="42" ht="16.666666666666668" customHeight="1"/>
    <row r="43" ht="16.666666666666668" customHeight="1"/>
    <row r="44" ht="16.666666666666668" customHeight="1"/>
    <row r="45" ht="16.666666666666668" customHeight="1"/>
    <row r="46" ht="16.666666666666668" customHeight="1"/>
    <row r="47" ht="16.666666666666668" customHeight="1"/>
    <row r="48" ht="16.666666666666668" customHeight="1"/>
    <row r="49" ht="16.666666666666668" customHeight="1"/>
    <row r="50" ht="16.666666666666668" customHeight="1"/>
    <row r="51" ht="16.666666666666668" customHeight="1"/>
    <row r="52" ht="16.666666666666668" customHeight="1"/>
    <row r="53" ht="16.666666666666668" customHeight="1"/>
    <row r="54" ht="16.666666666666668" customHeight="1"/>
    <row r="55" ht="16.666666666666668" customHeight="1"/>
    <row r="56" ht="16.666666666666668" customHeight="1"/>
    <row r="57" ht="16.666666666666668" customHeight="1"/>
    <row r="58" ht="16.666666666666668" customHeight="1"/>
    <row r="59" ht="16.666666666666668" customHeight="1"/>
    <row r="60" ht="16.666666666666668" customHeight="1"/>
    <row r="61" ht="16.666666666666668" customHeight="1"/>
    <row r="62" ht="16.666666666666668" customHeight="1"/>
    <row r="63" ht="16.666666666666668" customHeight="1"/>
    <row r="64" ht="16.666666666666668" customHeight="1"/>
    <row r="65" ht="16.666666666666668" customHeight="1"/>
    <row r="66" ht="16.666666666666668" customHeight="1"/>
    <row r="67" ht="16.666666666666668" customHeight="1"/>
    <row r="68" ht="16.666666666666668" customHeight="1"/>
    <row r="69" ht="16.666666666666668" customHeight="1"/>
    <row r="70" ht="16.666666666666668" customHeight="1"/>
    <row r="71" ht="16.666666666666668" customHeight="1"/>
    <row r="72" ht="16.666666666666668" customHeight="1"/>
    <row r="73" ht="16.666666666666668" customHeight="1"/>
    <row r="74" ht="16.666666666666668" customHeight="1"/>
    <row r="75" ht="16.666666666666668" customHeight="1"/>
    <row r="76" ht="16.666666666666668" customHeight="1"/>
    <row r="77" ht="16.666666666666668" customHeight="1"/>
    <row r="78" ht="16.666666666666668" customHeight="1"/>
    <row r="79" ht="16.666666666666668" customHeight="1"/>
    <row r="80" ht="16.666666666666668" customHeight="1"/>
    <row r="81" ht="16.666666666666668" customHeight="1"/>
    <row r="82" ht="16.666666666666668" customHeight="1"/>
    <row r="83" ht="16.666666666666668" customHeight="1"/>
    <row r="84" ht="16.666666666666668" customHeight="1"/>
    <row r="85" ht="16.666666666666668" customHeight="1"/>
    <row r="86" ht="16.666666666666668" customHeight="1"/>
    <row r="87" ht="16.666666666666668" customHeight="1"/>
    <row r="88" ht="16.666666666666668" customHeight="1"/>
    <row r="89" ht="16.666666666666668" customHeight="1"/>
    <row r="90" ht="16.666666666666668" customHeight="1"/>
    <row r="91" ht="16.666666666666668" customHeight="1"/>
    <row r="92" ht="16.666666666666668" customHeight="1"/>
    <row r="93" ht="16.666666666666668" customHeight="1"/>
    <row r="94" ht="16.666666666666668" customHeight="1"/>
    <row r="95" ht="16.666666666666668" customHeight="1"/>
    <row r="96" ht="16.666666666666668" customHeight="1"/>
    <row r="97" ht="16.666666666666668" customHeight="1"/>
    <row r="98" ht="16.666666666666668" customHeight="1"/>
    <row r="99" ht="16.666666666666668" customHeight="1"/>
    <row r="100" ht="16.666666666666668" customHeight="1"/>
    <row r="101" ht="16.666666666666668" customHeight="1"/>
    <row r="102" ht="16.666666666666668" customHeight="1"/>
  </sheetData>
  <mergeCells count="3">
    <mergeCell ref="A3:R3"/>
    <mergeCell ref="A1:R1"/>
    <mergeCell ref="A2:R2"/>
  </mergeCells>
  <pageMargins left="0.75" right="0.75" top="1" bottom="1" header="0.5" footer="0.5"/>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Ruler="false" workbookViewId="0"/>
  </sheetViews>
  <sheetFormatPr baseColWidth="12" defaultRowHeight="15" x14ac:dyDescent="0"/>
  <cols>
    <col min="1" max="1" width="65.98" customWidth="1"/>
    <col min="2" max="2" width="1.26" customWidth="1"/>
    <col min="3" max="3" width="16.85" customWidth="1"/>
    <col min="4" max="4" width="16.85" customWidth="1"/>
    <col min="5" max="5" width="16.85" customWidth="1"/>
    <col min="6" max="6" width="16.85" customWidth="1"/>
    <col min="7" max="7" width="16.85" customWidth="1"/>
    <col min="8" max="8" width="16.85" customWidth="1"/>
    <col min="9" max="9" width="16.85" customWidth="1"/>
    <col min="10" max="10" width="16.85" customWidth="1"/>
    <col min="11" max="11" width="16.85" customWidth="1"/>
    <col min="12" max="12" width="16.85" customWidth="1"/>
    <col min="13" max="13" width="16.85" customWidth="1"/>
    <col min="14" max="14" width="16.85" customWidth="1"/>
    <col min="15" max="15" width="20.16" customWidth="1"/>
    <col min="16" max="16" width="20.16" customWidth="1"/>
    <col min="17" max="17" width="20.16" customWidth="1"/>
    <col min="18" max="18" width="20.16" customWidth="1"/>
    <col min="19" max="19" width="20.16" customWidth="1"/>
    <col min="20" max="20" width="20.16" customWidth="1"/>
    <col min="21" max="21" width="20.16" customWidth="1"/>
    <col min="22" max="22" width="20.16" customWidth="1"/>
    <col min="23" max="23" width="20.16" customWidth="1"/>
    <col min="24" max="24" width="20.16" customWidth="1"/>
    <col min="25" max="25" width="20.16" customWidth="1"/>
    <col min="26" max="26" width="20.16" customWidth="1"/>
    <col min="27" max="27" width="20.16" customWidth="1"/>
  </cols>
  <sheetData>
    <row r="1" ht="17.5" customHeight="1">
      <c r="A1" t="s" s="5">
        <v>0</v>
      </c>
    </row>
    <row r="2" ht="17.5" customHeight="1">
      <c r="A2" t="s" s="5">
        <v>62</v>
      </c>
    </row>
    <row r="3" ht="17.5" customHeight="1">
      <c r="A3" t="s" s="5">
        <v>2</v>
      </c>
    </row>
    <row r="4" ht="17.5" customHeight="1"/>
    <row r="5" ht="17.5" customHeight="1">
      <c r="A5" t="s" s="6">
        <v>63</v>
      </c>
      <c r="C5" t="s" s="29">
        <v>8</v>
      </c>
      <c r="D5" t="s" s="29">
        <v>9</v>
      </c>
      <c r="E5" t="s" s="29">
        <v>10</v>
      </c>
      <c r="F5" t="s" s="29">
        <v>11</v>
      </c>
      <c r="G5" t="s" s="29">
        <v>12</v>
      </c>
      <c r="H5" t="s" s="29">
        <v>13</v>
      </c>
      <c r="I5" t="s" s="29">
        <v>14</v>
      </c>
      <c r="J5" t="s" s="29">
        <v>15</v>
      </c>
      <c r="K5" t="s" s="29">
        <v>16</v>
      </c>
      <c r="L5" t="s" s="29">
        <v>17</v>
      </c>
      <c r="M5" t="s" s="29">
        <v>18</v>
      </c>
      <c r="N5" t="s" s="30">
        <v>19</v>
      </c>
      <c r="O5" s="34"/>
    </row>
    <row r="6" ht="17.5" customHeight="1">
      <c r="A6" t="s" s="35">
        <v>64</v>
      </c>
      <c r="C6" s="41"/>
      <c r="D6" s="41"/>
      <c r="E6" s="41"/>
      <c r="F6" s="41"/>
      <c r="G6" s="41"/>
      <c r="H6" s="41"/>
      <c r="I6" s="41"/>
      <c r="J6" s="41"/>
      <c r="K6" s="41"/>
      <c r="L6" s="41"/>
      <c r="M6" s="41"/>
      <c r="N6" s="41"/>
    </row>
    <row r="7" ht="17.5" customHeight="1">
      <c r="A7" t="s" s="8">
        <v>20</v>
      </c>
      <c r="C7" s="36">
        <v>188839000</v>
      </c>
      <c r="D7" s="36">
        <v>195036000</v>
      </c>
      <c r="E7" s="36">
        <v>201529000</v>
      </c>
      <c r="F7" s="36">
        <v>213306000</v>
      </c>
      <c r="G7" s="36">
        <v>215961000</v>
      </c>
      <c r="H7" s="36">
        <v>221241000</v>
      </c>
      <c r="I7" s="36">
        <v>227088000</v>
      </c>
      <c r="J7" s="36">
        <v>235731000</v>
      </c>
      <c r="K7" s="36">
        <v>239137000</v>
      </c>
      <c r="L7" s="36">
        <v>247295000</v>
      </c>
      <c r="M7" s="36">
        <v>252440000</v>
      </c>
      <c r="N7" s="36">
        <v>260533000</v>
      </c>
    </row>
    <row r="8" ht="17.5" customHeight="1">
      <c r="A8" t="s" s="8">
        <v>65</v>
      </c>
      <c r="C8" s="13">
        <v>490076000</v>
      </c>
      <c r="D8" s="13">
        <v>495199000</v>
      </c>
      <c r="E8" s="13">
        <v>518372000</v>
      </c>
      <c r="F8" s="13">
        <v>580779000</v>
      </c>
      <c r="G8" s="13">
        <v>562575000</v>
      </c>
      <c r="H8" s="13">
        <v>562587000</v>
      </c>
      <c r="I8" s="13">
        <v>583940000</v>
      </c>
      <c r="J8" s="13">
        <v>650372000</v>
      </c>
      <c r="K8" s="13">
        <v>633224000</v>
      </c>
      <c r="L8" s="13">
        <v>624548000</v>
      </c>
      <c r="M8" s="13">
        <v>639614000</v>
      </c>
      <c r="N8" s="13">
        <v>706866000</v>
      </c>
    </row>
    <row r="9" ht="17.5" customHeight="1">
      <c r="A9" t="s" s="8">
        <v>66</v>
      </c>
      <c r="C9" s="10">
        <v>-502115000</v>
      </c>
      <c r="D9" s="10">
        <v>-490076000</v>
      </c>
      <c r="E9" s="10">
        <v>-495199000</v>
      </c>
      <c r="F9" s="10">
        <v>-522449000</v>
      </c>
      <c r="G9" s="10">
        <v>-580779000</v>
      </c>
      <c r="H9" s="10">
        <v>-562683000</v>
      </c>
      <c r="I9" s="10">
        <v>-562587000</v>
      </c>
      <c r="J9" s="10">
        <v>-583940000</v>
      </c>
      <c r="K9" s="10">
        <v>-657001000</v>
      </c>
      <c r="L9" s="10">
        <v>-633258000</v>
      </c>
      <c r="M9" s="10">
        <v>-624548000</v>
      </c>
      <c r="N9" s="10">
        <v>-639614000</v>
      </c>
    </row>
    <row r="10" ht="17.5" customHeight="1">
      <c r="A10" t="s" s="8">
        <v>67</v>
      </c>
      <c r="C10" s="15">
        <f>C7+C8+C9</f>
        <v>176800000</v>
      </c>
      <c r="D10" s="15">
        <f>D7+D8+D9</f>
        <v>200159000</v>
      </c>
      <c r="E10" s="15">
        <f>E7+E8+E9</f>
        <v>224702000</v>
      </c>
      <c r="F10" s="15">
        <f>F7+F8+F9</f>
        <v>271636000</v>
      </c>
      <c r="G10" s="15">
        <f>G7+G8+G9</f>
        <v>197757000</v>
      </c>
      <c r="H10" s="15">
        <f>H7+H8+H9</f>
        <v>221145000</v>
      </c>
      <c r="I10" s="15">
        <f>I7+I8+I9</f>
        <v>248441000</v>
      </c>
      <c r="J10" s="15">
        <f>J7+J8+J9</f>
        <v>302163000</v>
      </c>
      <c r="K10" s="15">
        <f>K7+K8+K9</f>
        <v>215360000</v>
      </c>
      <c r="L10" s="15">
        <f>L7+L8+L9</f>
        <v>238585000</v>
      </c>
      <c r="M10" s="15">
        <f>M7+M8+M9</f>
        <v>267506000</v>
      </c>
      <c r="N10" s="15">
        <v>327785000</v>
      </c>
    </row>
    <row r="11" ht="17.5" customHeight="1">
      <c r="C11" s="26"/>
      <c r="D11" s="26"/>
      <c r="E11" s="26"/>
      <c r="F11" s="26"/>
      <c r="G11" s="26"/>
      <c r="H11" s="26"/>
      <c r="I11" s="26"/>
      <c r="J11" s="26"/>
      <c r="K11" s="26"/>
      <c r="L11" s="26"/>
      <c r="M11" s="26"/>
      <c r="N11" s="26"/>
    </row>
    <row r="12" ht="17.5" customHeight="1">
      <c r="A12" t="s" s="35">
        <v>68</v>
      </c>
    </row>
    <row r="13" ht="17.5" customHeight="1">
      <c r="A13" t="s" s="8">
        <v>69</v>
      </c>
      <c r="C13" s="36">
        <v>38746000</v>
      </c>
      <c r="D13" s="36">
        <v>30193000</v>
      </c>
      <c r="E13" s="36">
        <v>42411000</v>
      </c>
      <c r="F13" s="36">
        <v>38505000</v>
      </c>
      <c r="G13" s="36">
        <v>50326000</v>
      </c>
      <c r="H13" s="36">
        <v>31424000</v>
      </c>
      <c r="I13" s="36">
        <v>54607000</v>
      </c>
      <c r="J13" s="36">
        <v>81119000</v>
      </c>
      <c r="K13" s="36">
        <v>87407000</v>
      </c>
      <c r="L13" s="36">
        <v>42463000</v>
      </c>
      <c r="M13" s="36">
        <v>53850000</v>
      </c>
      <c r="N13" s="36">
        <v>83030000</v>
      </c>
    </row>
    <row r="14" ht="17.5" customHeight="1">
      <c r="A14" t="s" s="8">
        <v>70</v>
      </c>
      <c r="C14" s="13">
        <v>-387000</v>
      </c>
      <c r="D14" s="13">
        <v>-711000</v>
      </c>
      <c r="E14" s="13">
        <v>-201000</v>
      </c>
      <c r="F14" s="13">
        <v>-405000</v>
      </c>
      <c r="G14" s="13">
        <v>-665000</v>
      </c>
      <c r="H14" s="13">
        <v>-526000</v>
      </c>
      <c r="I14" s="13">
        <v>-733000</v>
      </c>
      <c r="J14" s="13">
        <v>-2323000</v>
      </c>
      <c r="K14" s="13">
        <v>-6553000</v>
      </c>
      <c r="L14" s="13">
        <v>-4348000</v>
      </c>
      <c r="M14" s="13">
        <v>-867000</v>
      </c>
      <c r="N14" s="13">
        <v>-334000</v>
      </c>
    </row>
    <row r="15" ht="17.5" customHeight="1">
      <c r="A15" t="s" s="8">
        <v>71</v>
      </c>
      <c r="C15" s="10">
        <v>-1023000</v>
      </c>
      <c r="D15" s="10">
        <v>-1790000</v>
      </c>
      <c r="E15" s="10">
        <v>-1894000</v>
      </c>
      <c r="F15" s="10">
        <v>-2345000</v>
      </c>
      <c r="G15" s="10">
        <v>-2532000</v>
      </c>
      <c r="H15" s="10">
        <v>-2235000</v>
      </c>
      <c r="I15" s="10">
        <v>-1163000</v>
      </c>
      <c r="J15" s="10">
        <v>-521000</v>
      </c>
      <c r="K15" s="10">
        <v>-624000</v>
      </c>
      <c r="L15" s="10">
        <v>-699000</v>
      </c>
      <c r="M15" s="10">
        <v>-1353000</v>
      </c>
      <c r="N15" s="10">
        <v>-1798000</v>
      </c>
    </row>
    <row r="16" ht="17.5" customHeight="1">
      <c r="A16" t="s" s="8">
        <v>72</v>
      </c>
      <c r="C16" s="11">
        <f>C13+C14+C15</f>
        <v>37336000</v>
      </c>
      <c r="D16" s="11">
        <f>D13+D14+D15</f>
        <v>27692000</v>
      </c>
      <c r="E16" s="11">
        <f>E13+E14+E15</f>
        <v>40316000</v>
      </c>
      <c r="F16" s="11">
        <f>F13+F14+F15</f>
        <v>35755000</v>
      </c>
      <c r="G16" s="11">
        <f>G13+G14+G15</f>
        <v>47129000</v>
      </c>
      <c r="H16" s="11">
        <f>H13+H14+H15</f>
        <v>28663000</v>
      </c>
      <c r="I16" s="11">
        <f>I13+I14+I15</f>
        <v>52711000</v>
      </c>
      <c r="J16" s="11">
        <f>J13+J14+J15</f>
        <v>78275000</v>
      </c>
      <c r="K16" s="11">
        <f>K13+K14+K15</f>
        <v>80230000</v>
      </c>
      <c r="L16" s="11">
        <f>L13+L14+L15</f>
        <v>37416000</v>
      </c>
      <c r="M16" s="11">
        <f>M13+M14+M15</f>
        <v>51630000</v>
      </c>
      <c r="N16" s="11">
        <f>N13+N14+N15</f>
        <v>80898000</v>
      </c>
    </row>
    <row r="17" ht="17.5" customHeight="1">
      <c r="A17" t="s" s="8">
        <v>73</v>
      </c>
      <c r="C17" s="10">
        <v>6820000</v>
      </c>
      <c r="D17" s="10">
        <v>12123000</v>
      </c>
      <c r="E17" s="10">
        <v>7843000</v>
      </c>
      <c r="F17" s="10">
        <v>7537000</v>
      </c>
      <c r="G17" s="37">
        <v>7611000</v>
      </c>
      <c r="H17" s="37">
        <v>7839000</v>
      </c>
      <c r="I17" s="37">
        <v>8055000</v>
      </c>
      <c r="J17" s="10">
        <v>7472000</v>
      </c>
      <c r="K17" s="37">
        <v>6574000</v>
      </c>
      <c r="L17" s="37">
        <v>6859000</v>
      </c>
      <c r="M17" s="37">
        <v>6854000</v>
      </c>
      <c r="N17" s="10">
        <v>6554000</v>
      </c>
    </row>
    <row r="18" ht="17.5" customHeight="1">
      <c r="A18" t="s" s="8">
        <v>74</v>
      </c>
      <c r="C18" s="15">
        <f>C16+C17</f>
        <v>44156000</v>
      </c>
      <c r="D18" s="15">
        <f>D16+D17</f>
        <v>39815000</v>
      </c>
      <c r="E18" s="15">
        <f>E16+E17</f>
        <v>48159000</v>
      </c>
      <c r="F18" s="15">
        <f>F16+F17</f>
        <v>43292000</v>
      </c>
      <c r="G18" s="15">
        <f>G16+G17</f>
        <v>54740000</v>
      </c>
      <c r="H18" s="15">
        <f>H16+H17</f>
        <v>36502000</v>
      </c>
      <c r="I18" s="15">
        <f>I16+I17</f>
        <v>60766000</v>
      </c>
      <c r="J18" s="15">
        <f>J16+J17</f>
        <v>85747000</v>
      </c>
      <c r="K18" s="15">
        <f>K16+K17</f>
        <v>86804000</v>
      </c>
      <c r="L18" s="15">
        <f>L16+L17</f>
        <v>44275000</v>
      </c>
      <c r="M18" s="15">
        <f>M16+M17</f>
        <v>58484000</v>
      </c>
      <c r="N18" s="15">
        <f>N16+N17</f>
        <v>87452000</v>
      </c>
    </row>
    <row r="19" ht="14.166666666666666" customHeight="1">
      <c r="C19" s="42"/>
      <c r="D19" s="42"/>
      <c r="E19" s="42"/>
      <c r="F19" s="42"/>
      <c r="G19" s="42"/>
      <c r="H19" s="42"/>
      <c r="I19" s="42"/>
      <c r="J19" s="42"/>
      <c r="K19" s="42"/>
      <c r="L19" s="42"/>
      <c r="M19" s="42"/>
      <c r="N19" s="42"/>
    </row>
    <row r="20" ht="14.166666666666666" customHeight="1">
      <c r="A20" t="s" s="38">
        <v>40</v>
      </c>
      <c r="B20" s="27"/>
      <c r="C20" s="27"/>
      <c r="D20" s="27"/>
      <c r="E20" s="27"/>
      <c r="F20" s="27"/>
      <c r="G20" s="27"/>
      <c r="H20" s="27"/>
      <c r="I20" s="27"/>
      <c r="J20" s="27"/>
      <c r="K20" s="27"/>
      <c r="L20" s="27"/>
      <c r="M20" s="27"/>
      <c r="N20" s="27"/>
    </row>
    <row r="21" ht="15.833333333333334" customHeight="1">
      <c r="A21" t="s" s="39">
        <v>75</v>
      </c>
    </row>
    <row r="22" ht="16.666666666666668" customHeight="1">
      <c r="A22" t="s" s="40">
        <v>76</v>
      </c>
      <c r="B22" s="40"/>
      <c r="C22" s="40"/>
      <c r="D22" s="40"/>
      <c r="E22" s="40"/>
      <c r="F22" s="40"/>
      <c r="G22" s="40"/>
      <c r="H22" s="40"/>
      <c r="I22" s="40"/>
      <c r="J22" s="40"/>
      <c r="K22" s="40"/>
      <c r="L22" s="40"/>
      <c r="M22" s="40"/>
      <c r="N22" s="40"/>
    </row>
    <row r="23" ht="16.666666666666668" customHeight="1">
      <c r="A23" t="s" s="39">
        <v>77</v>
      </c>
    </row>
    <row r="24" ht="16.666666666666668" customHeight="1">
      <c r="A24" t="s" s="8">
        <v>78</v>
      </c>
      <c r="C24" s="36">
        <v>-4690000</v>
      </c>
      <c r="D24" s="36">
        <v>4419000</v>
      </c>
      <c r="E24" s="36">
        <v>-2236000</v>
      </c>
      <c r="F24" s="36">
        <v>3584000</v>
      </c>
      <c r="G24" s="36">
        <v>-6332000</v>
      </c>
      <c r="H24" s="36">
        <v>3702000</v>
      </c>
      <c r="I24" s="36">
        <v>-3653000</v>
      </c>
      <c r="J24" s="36">
        <v>5267000</v>
      </c>
      <c r="K24" s="36">
        <v>-5413000</v>
      </c>
      <c r="L24" s="36">
        <v>4923000</v>
      </c>
      <c r="M24" s="36">
        <v>-4824000</v>
      </c>
      <c r="N24" s="36">
        <v>5550000</v>
      </c>
    </row>
    <row r="25" ht="16.666666666666668" customHeight="1">
      <c r="A25" t="s" s="8">
        <v>27</v>
      </c>
      <c r="C25" s="13">
        <v>0</v>
      </c>
      <c r="D25" s="13">
        <v>0</v>
      </c>
      <c r="E25" s="13">
        <v>0</v>
      </c>
      <c r="F25" s="13">
        <v>0</v>
      </c>
      <c r="G25" s="13">
        <v>-3822000</v>
      </c>
      <c r="H25" s="13">
        <v>-1597000</v>
      </c>
      <c r="I25" s="13">
        <v>-492000</v>
      </c>
      <c r="J25" s="13">
        <v>0</v>
      </c>
      <c r="K25" s="13">
        <v>0</v>
      </c>
      <c r="L25" s="13">
        <v>0</v>
      </c>
      <c r="M25" s="13">
        <v>0</v>
      </c>
      <c r="N25" s="13">
        <v>-125000</v>
      </c>
    </row>
    <row r="26" ht="16.666666666666668" customHeight="1" hidden="1">
      <c r="A26" t="s" s="8">
        <v>79</v>
      </c>
      <c r="C26" s="13">
        <v>0</v>
      </c>
      <c r="D26" s="13">
        <v>0</v>
      </c>
      <c r="E26" s="13">
        <v>0</v>
      </c>
      <c r="F26" s="13">
        <v>0</v>
      </c>
      <c r="G26" s="13">
        <v>0</v>
      </c>
      <c r="H26" s="13">
        <v>0</v>
      </c>
      <c r="I26" s="13">
        <v>0</v>
      </c>
      <c r="J26" s="13">
        <v>0</v>
      </c>
      <c r="K26" s="13">
        <v>0</v>
      </c>
      <c r="L26" s="13">
        <v>0</v>
      </c>
      <c r="M26" s="13">
        <v>0</v>
      </c>
      <c r="N26" s="13">
        <v>0</v>
      </c>
    </row>
    <row r="27" ht="16.666666666666668" customHeight="1">
      <c r="A27" t="s" s="8">
        <v>80</v>
      </c>
      <c r="C27" s="13">
        <v>-238000</v>
      </c>
      <c r="D27" s="13">
        <v>-21000</v>
      </c>
      <c r="E27" s="13">
        <v>-571000</v>
      </c>
      <c r="F27" s="13">
        <v>-8506000</v>
      </c>
      <c r="G27" s="13">
        <v>-466000</v>
      </c>
      <c r="H27" s="13">
        <v>-197000</v>
      </c>
      <c r="I27" s="13">
        <v>-663000</v>
      </c>
      <c r="J27" s="13">
        <v>-170000</v>
      </c>
      <c r="K27" s="13">
        <v>-3189000</v>
      </c>
      <c r="L27" s="13">
        <v>-1630000</v>
      </c>
      <c r="M27" s="13">
        <v>-311000</v>
      </c>
      <c r="N27" s="13">
        <v>-672000</v>
      </c>
    </row>
    <row r="28" ht="16.666666666666668" customHeight="1" hidden="1">
      <c r="A28" t="s" s="8">
        <v>81</v>
      </c>
      <c r="C28" s="13">
        <v>0</v>
      </c>
      <c r="D28" s="13">
        <v>0</v>
      </c>
      <c r="E28" s="13">
        <v>0</v>
      </c>
      <c r="F28" s="13">
        <v>0</v>
      </c>
      <c r="G28" s="13">
        <v>0</v>
      </c>
      <c r="H28" s="13">
        <v>0</v>
      </c>
      <c r="I28" s="13">
        <v>0</v>
      </c>
      <c r="J28" s="13">
        <v>0</v>
      </c>
      <c r="K28" s="13">
        <v>0</v>
      </c>
      <c r="L28" s="13">
        <v>0</v>
      </c>
      <c r="M28" s="13">
        <v>0</v>
      </c>
      <c r="N28" s="13">
        <v>0</v>
      </c>
    </row>
    <row r="29" ht="16.666666666666668" customHeight="1" hidden="1">
      <c r="A29" t="s" s="8">
        <v>82</v>
      </c>
      <c r="C29" s="13">
        <v>0</v>
      </c>
      <c r="D29" s="13">
        <v>0</v>
      </c>
      <c r="E29" s="13">
        <v>0</v>
      </c>
      <c r="F29" s="13">
        <v>0</v>
      </c>
      <c r="G29" s="13">
        <v>0</v>
      </c>
      <c r="H29" s="13">
        <v>0</v>
      </c>
      <c r="I29" s="13">
        <v>0</v>
      </c>
      <c r="J29" s="13">
        <v>0</v>
      </c>
      <c r="K29" s="13">
        <v>0</v>
      </c>
      <c r="L29" s="13">
        <v>0</v>
      </c>
      <c r="M29" s="13">
        <v>0</v>
      </c>
      <c r="N29" s="13">
        <v>0</v>
      </c>
    </row>
    <row r="30" ht="16.666666666666668" customHeight="1">
      <c r="A30" t="s" s="8">
        <v>83</v>
      </c>
      <c r="C30" s="13">
        <v>0</v>
      </c>
      <c r="D30" s="13">
        <v>0</v>
      </c>
      <c r="E30" s="13">
        <v>0</v>
      </c>
      <c r="F30" s="13">
        <v>0</v>
      </c>
      <c r="G30" s="13">
        <v>0</v>
      </c>
      <c r="H30" s="13">
        <v>0</v>
      </c>
      <c r="I30" s="13">
        <v>0</v>
      </c>
      <c r="J30" s="13">
        <v>-1232000</v>
      </c>
      <c r="K30" s="13">
        <v>0</v>
      </c>
      <c r="L30" s="13">
        <v>0</v>
      </c>
      <c r="M30" s="13">
        <v>0</v>
      </c>
      <c r="N30" s="13">
        <v>0</v>
      </c>
    </row>
    <row r="31" ht="15.833333333333334" customHeight="1">
      <c r="A31" t="s" s="40">
        <v>84</v>
      </c>
      <c r="B31" s="40"/>
      <c r="C31" s="40"/>
      <c r="D31" s="40"/>
      <c r="E31" s="40"/>
      <c r="F31" s="40"/>
      <c r="G31" s="40"/>
      <c r="H31" s="40"/>
      <c r="I31" s="40"/>
      <c r="J31" s="40"/>
      <c r="K31" s="40"/>
      <c r="L31" s="40"/>
      <c r="M31" s="40"/>
      <c r="N31" s="40"/>
    </row>
    <row r="32" ht="16.666666666666668" customHeight="1"/>
    <row r="33" ht="16.666666666666668" customHeight="1"/>
    <row r="34" ht="16.666666666666668" customHeight="1"/>
    <row r="35" ht="16.666666666666668" customHeight="1"/>
    <row r="36" ht="16.666666666666668" customHeight="1"/>
    <row r="37" ht="16.666666666666668" customHeight="1"/>
    <row r="38" ht="16.666666666666668" customHeight="1"/>
    <row r="39" ht="16.666666666666668" customHeight="1"/>
    <row r="40" ht="16.666666666666668" customHeight="1"/>
    <row r="41" ht="16.666666666666668" customHeight="1"/>
    <row r="42" ht="16.666666666666668" customHeight="1"/>
    <row r="43" ht="16.666666666666668" customHeight="1"/>
    <row r="44" ht="16.666666666666668" customHeight="1"/>
    <row r="45" ht="16.666666666666668" customHeight="1"/>
    <row r="46" ht="16.666666666666668" customHeight="1"/>
    <row r="47" ht="16.666666666666668" customHeight="1"/>
    <row r="48" ht="16.666666666666668" customHeight="1"/>
    <row r="49" ht="16.666666666666668" customHeight="1"/>
    <row r="50" ht="16.666666666666668" customHeight="1"/>
    <row r="51" ht="16.666666666666668" customHeight="1"/>
    <row r="52" ht="16.666666666666668" customHeight="1"/>
    <row r="53" ht="16.666666666666668" customHeight="1"/>
    <row r="54" ht="16.666666666666668" customHeight="1"/>
    <row r="55" ht="16.666666666666668" customHeight="1"/>
    <row r="56" ht="16.666666666666668" customHeight="1"/>
    <row r="57" ht="16.666666666666668" customHeight="1"/>
    <row r="58" ht="16.666666666666668" customHeight="1"/>
    <row r="59" ht="16.666666666666668" customHeight="1"/>
    <row r="60" ht="16.666666666666668" customHeight="1"/>
    <row r="61" ht="16.666666666666668" customHeight="1"/>
    <row r="62" ht="16.666666666666668" customHeight="1"/>
    <row r="63" ht="16.666666666666668" customHeight="1"/>
    <row r="64" ht="16.666666666666668" customHeight="1"/>
    <row r="65" ht="16.666666666666668" customHeight="1"/>
    <row r="66" ht="16.666666666666668" customHeight="1"/>
    <row r="67" ht="16.666666666666668" customHeight="1"/>
    <row r="68" ht="16.666666666666668" customHeight="1"/>
    <row r="69" ht="16.666666666666668" customHeight="1"/>
    <row r="70" ht="16.666666666666668" customHeight="1"/>
    <row r="71" ht="16.666666666666668" customHeight="1"/>
    <row r="72" ht="16.666666666666668" customHeight="1"/>
    <row r="73" ht="16.666666666666668" customHeight="1"/>
    <row r="74" ht="16.666666666666668" customHeight="1"/>
    <row r="75" ht="16.666666666666668" customHeight="1"/>
    <row r="76" ht="16.666666666666668" customHeight="1"/>
    <row r="77" ht="16.666666666666668" customHeight="1"/>
    <row r="78" ht="16.666666666666668" customHeight="1"/>
    <row r="79" ht="16.666666666666668" customHeight="1"/>
    <row r="80" ht="16.666666666666668" customHeight="1"/>
    <row r="81" ht="16.666666666666668" customHeight="1"/>
    <row r="82" ht="16.666666666666668" customHeight="1"/>
    <row r="83" ht="16.666666666666668" customHeight="1"/>
    <row r="84" ht="16.666666666666668" customHeight="1"/>
    <row r="85" ht="16.666666666666668" customHeight="1"/>
    <row r="86" ht="16.666666666666668" customHeight="1"/>
    <row r="87" ht="16.666666666666668" customHeight="1"/>
    <row r="88" ht="16.666666666666668" customHeight="1"/>
    <row r="89" ht="16.666666666666668" customHeight="1"/>
    <row r="90" ht="16.666666666666668" customHeight="1"/>
    <row r="91" ht="16.666666666666668" customHeight="1"/>
    <row r="92" ht="16.666666666666668" customHeight="1"/>
    <row r="93" ht="16.666666666666668" customHeight="1"/>
    <row r="94" ht="16.666666666666668" customHeight="1"/>
    <row r="95" ht="16.666666666666668" customHeight="1"/>
    <row r="96" ht="16.666666666666668" customHeight="1"/>
    <row r="97" ht="16.666666666666668" customHeight="1"/>
  </sheetData>
  <mergeCells count="7">
    <mergeCell ref="A3:N3"/>
    <mergeCell ref="A1:N1"/>
    <mergeCell ref="A2:N2"/>
    <mergeCell ref="A21:N21"/>
    <mergeCell ref="A22:N22"/>
    <mergeCell ref="A23:N23"/>
    <mergeCell ref="A31:N31"/>
  </mergeCells>
  <pageMargins left="0.75" right="0.75" top="1" bottom="1" header="0.5" footer="0.5"/>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Ruler="false" workbookViewId="0"/>
  </sheetViews>
  <sheetFormatPr baseColWidth="12" defaultRowHeight="15" x14ac:dyDescent="0"/>
  <cols>
    <col min="1" max="1" width="73.39" customWidth="1"/>
    <col min="2" max="2" width="0" customWidth="1"/>
    <col min="3" max="3" width="16.85" customWidth="1" hidden="1"/>
    <col min="4" max="4" width="16.85" customWidth="1" hidden="1"/>
    <col min="5" max="5" width="16.85" customWidth="1" hidden="1"/>
    <col min="6" max="6" width="16.85" customWidth="1" hidden="1"/>
    <col min="7" max="7" width="16.85" customWidth="1"/>
    <col min="8" max="8" width="16.85" customWidth="1"/>
    <col min="9" max="9" width="16.85" customWidth="1"/>
    <col min="10" max="10" width="16.85" customWidth="1"/>
    <col min="11" max="11" width="16.85" customWidth="1"/>
    <col min="12" max="12" width="16.85" customWidth="1"/>
    <col min="13" max="13" width="16.85" customWidth="1"/>
    <col min="14" max="14" width="16.85" customWidth="1"/>
    <col min="15" max="15" width="16.85" customWidth="1"/>
    <col min="16" max="16" width="16.85" customWidth="1"/>
    <col min="17" max="17" width="16.85" customWidth="1"/>
    <col min="18" max="18" width="16.85" customWidth="1"/>
    <col min="19" max="19" width="20.16" customWidth="1"/>
    <col min="20" max="20" width="20.16" customWidth="1"/>
    <col min="21" max="21" width="20.16" customWidth="1"/>
    <col min="22" max="22" width="20.16" customWidth="1"/>
    <col min="23" max="23" width="20.16" customWidth="1"/>
    <col min="24" max="24" width="20.16" customWidth="1"/>
    <col min="25" max="25" width="20.16" customWidth="1"/>
    <col min="26" max="26" width="20.16" customWidth="1"/>
    <col min="27" max="27" width="20.16" customWidth="1"/>
    <col min="28" max="28" width="20.16" customWidth="1"/>
    <col min="29" max="29" width="20.16" customWidth="1"/>
    <col min="30" max="30" width="20.16" customWidth="1"/>
    <col min="31" max="31" width="20.16" customWidth="1"/>
  </cols>
  <sheetData>
    <row r="1" ht="16.666666666666668" customHeight="1">
      <c r="A1" t="s" s="5">
        <v>0</v>
      </c>
    </row>
    <row r="2" ht="16.666666666666668" customHeight="1">
      <c r="A2" t="s" s="5">
        <v>85</v>
      </c>
    </row>
    <row r="3" ht="16.666666666666668" customHeight="1">
      <c r="A3" t="s" s="5">
        <v>2</v>
      </c>
    </row>
    <row r="4" ht="16.666666666666668" customHeight="1"/>
    <row r="5" ht="16.666666666666668" customHeight="1">
      <c r="A5" t="s" s="6">
        <v>86</v>
      </c>
      <c r="C5" t="s" s="29">
        <v>4</v>
      </c>
      <c r="D5" t="s" s="29">
        <v>5</v>
      </c>
      <c r="E5" t="s" s="29">
        <v>6</v>
      </c>
      <c r="F5" t="s" s="29">
        <v>7</v>
      </c>
      <c r="G5" t="s" s="29">
        <v>8</v>
      </c>
      <c r="H5" t="s" s="29">
        <v>9</v>
      </c>
      <c r="I5" t="s" s="29">
        <v>10</v>
      </c>
      <c r="J5" t="s" s="29">
        <v>11</v>
      </c>
      <c r="K5" t="s" s="29">
        <v>12</v>
      </c>
      <c r="L5" t="s" s="29">
        <v>13</v>
      </c>
      <c r="M5" t="s" s="29">
        <v>14</v>
      </c>
      <c r="N5" t="s" s="29">
        <v>15</v>
      </c>
      <c r="O5" t="s" s="29">
        <v>16</v>
      </c>
      <c r="P5" t="s" s="29">
        <v>17</v>
      </c>
      <c r="Q5" t="s" s="29">
        <v>18</v>
      </c>
      <c r="R5" t="s" s="30">
        <v>19</v>
      </c>
      <c r="S5" s="34"/>
    </row>
    <row r="6" ht="16.666666666666668" customHeight="1">
      <c r="A6" t="s" s="35">
        <v>87</v>
      </c>
      <c r="C6" s="41"/>
      <c r="D6" s="41"/>
      <c r="E6" s="41"/>
      <c r="F6" s="41"/>
      <c r="G6" s="41"/>
      <c r="H6" s="41"/>
      <c r="I6" s="41"/>
      <c r="J6" s="41"/>
      <c r="K6" s="41"/>
      <c r="L6" s="41"/>
      <c r="M6" s="41"/>
      <c r="N6" s="41"/>
      <c r="O6" s="41"/>
      <c r="P6" s="41"/>
      <c r="Q6" s="41"/>
      <c r="R6" s="41"/>
    </row>
    <row r="7" ht="16.666666666666668" customHeight="1">
      <c r="A7" t="s" s="8">
        <v>22</v>
      </c>
      <c r="C7" s="36">
        <v>124438000</v>
      </c>
      <c r="D7" s="36">
        <v>128304000</v>
      </c>
      <c r="E7" s="36">
        <v>136269000</v>
      </c>
      <c r="F7" s="36">
        <v>139391000</v>
      </c>
      <c r="G7" s="36">
        <v>143333000</v>
      </c>
      <c r="H7" s="36">
        <v>151522000</v>
      </c>
      <c r="I7" s="36">
        <v>155775000</v>
      </c>
      <c r="J7" s="36">
        <v>164503000</v>
      </c>
      <c r="K7" s="36">
        <v>167029000</v>
      </c>
      <c r="L7" s="36">
        <v>172443000</v>
      </c>
      <c r="M7" s="36">
        <v>176589000</v>
      </c>
      <c r="N7" s="36">
        <v>184292000</v>
      </c>
      <c r="O7" s="36">
        <v>186677000</v>
      </c>
      <c r="P7" s="36">
        <v>192861000</v>
      </c>
      <c r="Q7" s="36">
        <v>195687000</v>
      </c>
      <c r="R7" s="36">
        <v>205243000</v>
      </c>
    </row>
    <row r="8" ht="16.666666666666668" customHeight="1">
      <c r="A8" t="s" s="8">
        <v>88</v>
      </c>
      <c r="C8" s="13">
        <v>1513000</v>
      </c>
      <c r="D8" s="13">
        <v>2114000</v>
      </c>
      <c r="E8" s="13">
        <v>2341000</v>
      </c>
      <c r="F8" s="13">
        <v>2401000</v>
      </c>
      <c r="G8" s="13">
        <v>2625000</v>
      </c>
      <c r="H8" s="13">
        <v>2906000</v>
      </c>
      <c r="I8" s="13">
        <v>3011000</v>
      </c>
      <c r="J8" s="13">
        <v>2705000</v>
      </c>
      <c r="K8" s="13">
        <v>2982000</v>
      </c>
      <c r="L8" s="13">
        <v>3288000</v>
      </c>
      <c r="M8" s="13">
        <v>3216000</v>
      </c>
      <c r="N8" s="13">
        <v>3191000</v>
      </c>
      <c r="O8" s="13">
        <v>3315000</v>
      </c>
      <c r="P8" s="13">
        <v>3460000</v>
      </c>
      <c r="Q8" s="13">
        <v>3495000</v>
      </c>
      <c r="R8" s="13">
        <v>3444000</v>
      </c>
    </row>
    <row r="9" ht="16.666666666666668" customHeight="1">
      <c r="A9" t="s" s="8">
        <v>89</v>
      </c>
      <c r="C9" s="10">
        <v>2427000</v>
      </c>
      <c r="D9" s="10">
        <v>2785000</v>
      </c>
      <c r="E9" s="10">
        <v>3080000</v>
      </c>
      <c r="F9" s="10">
        <v>3080000</v>
      </c>
      <c r="G9" s="10">
        <v>3080000</v>
      </c>
      <c r="H9" s="10">
        <v>3073000</v>
      </c>
      <c r="I9" s="10">
        <v>3055000</v>
      </c>
      <c r="J9" s="10">
        <v>4651000</v>
      </c>
      <c r="K9" s="10">
        <v>4669000</v>
      </c>
      <c r="L9" s="10">
        <v>4760000</v>
      </c>
      <c r="M9" s="10">
        <v>5014000</v>
      </c>
      <c r="N9" s="10">
        <v>5014000</v>
      </c>
      <c r="O9" s="10">
        <v>5864000</v>
      </c>
      <c r="P9" s="10">
        <v>6537000</v>
      </c>
      <c r="Q9" s="10">
        <v>6782000</v>
      </c>
      <c r="R9" s="10">
        <v>6782000</v>
      </c>
    </row>
    <row r="10" ht="16.666666666666668" customHeight="1">
      <c r="A10" t="s" s="12">
        <v>49</v>
      </c>
      <c r="C10" s="15">
        <f>C7+C8+C9</f>
        <v>128378000</v>
      </c>
      <c r="D10" s="15">
        <f>D7+D8+D9</f>
        <v>133203000</v>
      </c>
      <c r="E10" s="15">
        <f>E7+E8+E9</f>
        <v>141690000</v>
      </c>
      <c r="F10" s="15">
        <f>F7+F8+F9</f>
        <v>144872000</v>
      </c>
      <c r="G10" s="15">
        <f>G7+G8+G9</f>
        <v>149038000</v>
      </c>
      <c r="H10" s="15">
        <f>H7+H8+H9</f>
        <v>157501000</v>
      </c>
      <c r="I10" s="15">
        <f>I7+I8+I9</f>
        <v>161841000</v>
      </c>
      <c r="J10" s="15">
        <f>J7+J8+J9</f>
        <v>171859000</v>
      </c>
      <c r="K10" s="15">
        <f>K7+K8+K9</f>
        <v>174680000</v>
      </c>
      <c r="L10" s="15">
        <f>L7+L8+L9</f>
        <v>180491000</v>
      </c>
      <c r="M10" s="15">
        <f>M7+M8+M9</f>
        <v>184819000</v>
      </c>
      <c r="N10" s="15">
        <f>N7+N8+N9</f>
        <v>192497000</v>
      </c>
      <c r="O10" s="15">
        <f>O7+O8+O9</f>
        <v>195856000</v>
      </c>
      <c r="P10" s="15">
        <f>P7+P8+P9</f>
        <v>202858000</v>
      </c>
      <c r="Q10" s="15">
        <f>Q7+Q8+Q9</f>
        <v>205964000</v>
      </c>
      <c r="R10" s="15">
        <f>R7+R8+R9</f>
        <v>215469000</v>
      </c>
    </row>
    <row r="11" ht="16.666666666666668" customHeight="1">
      <c r="C11" s="26"/>
      <c r="D11" s="26"/>
      <c r="E11" s="26"/>
      <c r="F11" s="26"/>
      <c r="G11" s="26"/>
      <c r="H11" s="26"/>
      <c r="I11" s="26"/>
      <c r="J11" s="26"/>
      <c r="K11" s="26"/>
      <c r="L11" s="26"/>
      <c r="M11" s="26"/>
      <c r="N11" s="26"/>
      <c r="O11" s="26"/>
      <c r="P11" s="26"/>
      <c r="Q11" s="26"/>
      <c r="R11" s="26"/>
    </row>
    <row r="12" ht="16.666666666666668" customHeight="1">
      <c r="A12" t="s" s="8">
        <v>90</v>
      </c>
      <c r="C12" s="43">
        <v>0.78</v>
      </c>
      <c r="D12" s="43">
        <v>0.78</v>
      </c>
      <c r="E12" s="43">
        <v>0.78</v>
      </c>
      <c r="F12" s="43">
        <v>0.75</v>
      </c>
      <c r="G12" s="43">
        <f>ROUND(G7/'Non-GAAP Statement of Ops'!G6,3)</f>
        <v>0.759</v>
      </c>
      <c r="H12" s="43">
        <f>ROUND(H7/'Non-GAAP Statement of Ops'!H6,3)</f>
        <v>0.777</v>
      </c>
      <c r="I12" s="43">
        <f>ROUND(I7/'Non-GAAP Statement of Ops'!I6,3)</f>
        <v>0.773</v>
      </c>
      <c r="J12" s="43">
        <f>ROUND(J7/'Non-GAAP Statement of Ops'!J6,3)</f>
        <v>0.771</v>
      </c>
      <c r="K12" s="43">
        <f>ROUND(K7/'Non-GAAP Statement of Ops'!K6,3)</f>
        <v>0.773</v>
      </c>
      <c r="L12" s="43">
        <f>ROUND(L7/'Non-GAAP Statement of Ops'!L6,3)</f>
        <v>0.779</v>
      </c>
      <c r="M12" s="43">
        <f>ROUND(M7/'Non-GAAP Statement of Ops'!M6,3)</f>
        <v>0.778</v>
      </c>
      <c r="N12" s="43">
        <f>ROUND(N7/'Non-GAAP Statement of Ops'!N6,3)</f>
        <v>0.782</v>
      </c>
      <c r="O12" s="43">
        <f>ROUND(O7/'Non-GAAP Statement of Ops'!O6,3)</f>
        <v>0.781</v>
      </c>
      <c r="P12" s="44">
        <f>ROUND(P7/'Non-GAAP Statement of Ops'!P6,3)</f>
        <v>0.78</v>
      </c>
      <c r="Q12" s="43">
        <f>ROUND(Q7/'Non-GAAP Statement of Ops'!Q6,3)</f>
        <v>0.775</v>
      </c>
      <c r="R12" s="43">
        <v>0.788</v>
      </c>
    </row>
    <row r="13" ht="16.666666666666668" customHeight="1">
      <c r="A13" t="s" s="8">
        <v>91</v>
      </c>
      <c r="C13" s="43">
        <v>0.81</v>
      </c>
      <c r="D13" s="43">
        <v>0.81</v>
      </c>
      <c r="E13" s="43">
        <v>0.81</v>
      </c>
      <c r="F13" s="43">
        <v>0.78</v>
      </c>
      <c r="G13" s="43">
        <f>ROUND(G10/'Non-GAAP Statement of Ops'!G6,3)</f>
        <v>0.789</v>
      </c>
      <c r="H13" s="43">
        <f>ROUND(H10/'Non-GAAP Statement of Ops'!H6,3)</f>
        <v>0.808</v>
      </c>
      <c r="I13" s="43">
        <f>ROUND(I10/'Non-GAAP Statement of Ops'!I6,3)</f>
        <v>0.803</v>
      </c>
      <c r="J13" s="43">
        <f>ROUND(J10/'Non-GAAP Statement of Ops'!J6,3)</f>
        <v>0.806</v>
      </c>
      <c r="K13" s="43">
        <f>ROUND(K10/'Non-GAAP Statement of Ops'!K6,3)</f>
        <v>0.809</v>
      </c>
      <c r="L13" s="43">
        <f>ROUND(L10/'Non-GAAP Statement of Ops'!L6,3)</f>
        <v>0.816</v>
      </c>
      <c r="M13" s="43">
        <f>ROUND(M10/'Non-GAAP Statement of Ops'!M6,3)</f>
        <v>0.814</v>
      </c>
      <c r="N13" s="43">
        <f>ROUND(N10/'Non-GAAP Statement of Ops'!N6,3)</f>
        <v>0.817</v>
      </c>
      <c r="O13" s="43">
        <f>ROUND(O10/'Non-GAAP Statement of Ops'!O6,3)</f>
        <v>0.819</v>
      </c>
      <c r="P13" s="44">
        <f>ROUND(P10/'Non-GAAP Statement of Ops'!P6,3)</f>
        <v>0.82</v>
      </c>
      <c r="Q13" s="43">
        <f>ROUND(Q10/'Non-GAAP Statement of Ops'!Q6,3)</f>
        <v>0.816</v>
      </c>
      <c r="R13" s="43">
        <v>0.827</v>
      </c>
    </row>
    <row r="14" ht="16.666666666666668" customHeight="1">
      <c r="N14" s="8"/>
      <c r="O14" s="8"/>
      <c r="P14" s="8"/>
      <c r="Q14" s="8"/>
    </row>
    <row r="15" ht="16.666666666666668" customHeight="1">
      <c r="A15" t="s" s="35">
        <v>92</v>
      </c>
      <c r="N15" s="8"/>
      <c r="O15" s="8"/>
      <c r="P15" s="8"/>
      <c r="Q15" s="8"/>
    </row>
    <row r="16" ht="16.666666666666668" customHeight="1">
      <c r="A16" t="s" s="8">
        <v>93</v>
      </c>
      <c r="C16" s="36">
        <v>81570000</v>
      </c>
      <c r="D16" s="36">
        <v>88426000</v>
      </c>
      <c r="E16" s="36">
        <v>88123000</v>
      </c>
      <c r="F16" s="36">
        <v>91311000</v>
      </c>
      <c r="G16" s="36">
        <v>97191000</v>
      </c>
      <c r="H16" s="36">
        <v>97800000</v>
      </c>
      <c r="I16" s="36">
        <v>94759000</v>
      </c>
      <c r="J16" s="36">
        <v>103700000</v>
      </c>
      <c r="K16" s="36">
        <v>99825000</v>
      </c>
      <c r="L16" s="36">
        <v>101129000</v>
      </c>
      <c r="M16" s="36">
        <v>99083000</v>
      </c>
      <c r="N16" s="36">
        <v>95348000</v>
      </c>
      <c r="O16" s="36">
        <v>103182000</v>
      </c>
      <c r="P16" s="36">
        <v>107091000</v>
      </c>
      <c r="Q16" s="36">
        <v>99949000</v>
      </c>
      <c r="R16" s="36">
        <v>106727000</v>
      </c>
    </row>
    <row r="17" ht="16.666666666666668" customHeight="1">
      <c r="A17" t="s" s="8">
        <v>94</v>
      </c>
      <c r="C17" s="13">
        <v>10065000</v>
      </c>
      <c r="D17" s="13">
        <v>12766000</v>
      </c>
      <c r="E17" s="13">
        <v>13589000</v>
      </c>
      <c r="F17" s="13">
        <v>12963000</v>
      </c>
      <c r="G17" s="13">
        <v>14394000</v>
      </c>
      <c r="H17" s="13">
        <v>16423000</v>
      </c>
      <c r="I17" s="13">
        <v>15805000</v>
      </c>
      <c r="J17" s="13">
        <v>14700000</v>
      </c>
      <c r="K17" s="13">
        <v>15300000</v>
      </c>
      <c r="L17" s="13">
        <v>16276000</v>
      </c>
      <c r="M17" s="13">
        <v>15941000</v>
      </c>
      <c r="N17" s="13">
        <v>15210000</v>
      </c>
      <c r="O17" s="13">
        <v>16630000</v>
      </c>
      <c r="P17" s="13">
        <v>17818000</v>
      </c>
      <c r="Q17" s="13">
        <v>17051000</v>
      </c>
      <c r="R17" s="13">
        <v>17302000</v>
      </c>
    </row>
    <row r="18" ht="16.666666666666668" customHeight="1">
      <c r="A18" t="s" s="8">
        <v>95</v>
      </c>
      <c r="C18" s="10">
        <v>0</v>
      </c>
      <c r="D18" s="10">
        <v>15000</v>
      </c>
      <c r="E18" s="10">
        <v>0</v>
      </c>
      <c r="F18" s="10">
        <v>0</v>
      </c>
      <c r="G18" s="10">
        <v>0</v>
      </c>
      <c r="H18" s="10">
        <v>0</v>
      </c>
      <c r="I18" s="10">
        <v>0</v>
      </c>
      <c r="J18" s="10">
        <v>512000</v>
      </c>
      <c r="K18" s="10">
        <v>0</v>
      </c>
      <c r="L18" s="10">
        <v>49000</v>
      </c>
      <c r="M18" s="10">
        <v>3000</v>
      </c>
      <c r="N18" s="10">
        <v>0</v>
      </c>
      <c r="O18" s="10">
        <v>1054000</v>
      </c>
      <c r="P18" s="10">
        <v>258000</v>
      </c>
      <c r="Q18" s="10">
        <v>8000</v>
      </c>
      <c r="R18" s="10">
        <v>0</v>
      </c>
    </row>
    <row r="19" ht="16.666666666666668" customHeight="1">
      <c r="A19" t="s" s="12">
        <v>96</v>
      </c>
      <c r="C19" s="15">
        <f>C16-C17-C18</f>
        <v>71505000</v>
      </c>
      <c r="D19" s="15">
        <f>D16-D17-D18</f>
        <v>75645000</v>
      </c>
      <c r="E19" s="15">
        <f>E16-E17-E18</f>
        <v>74534000</v>
      </c>
      <c r="F19" s="15">
        <f>F16-F17-F18</f>
        <v>78348000</v>
      </c>
      <c r="G19" s="15">
        <f>G16-G17-G18</f>
        <v>82797000</v>
      </c>
      <c r="H19" s="15">
        <f>H16-H17-H18</f>
        <v>81377000</v>
      </c>
      <c r="I19" s="15">
        <f>I16-I17-I18</f>
        <v>78954000</v>
      </c>
      <c r="J19" s="15">
        <f>J16-J17-J18</f>
        <v>88488000</v>
      </c>
      <c r="K19" s="15">
        <f>K16-K17-K18</f>
        <v>84525000</v>
      </c>
      <c r="L19" s="15">
        <f>L16-L17-L18</f>
        <v>84804000</v>
      </c>
      <c r="M19" s="15">
        <f>M16-M17-M18</f>
        <v>83139000</v>
      </c>
      <c r="N19" s="15">
        <f>N16-N17-N18</f>
        <v>80138000</v>
      </c>
      <c r="O19" s="15">
        <f>O16-O17-O18</f>
        <v>85498000</v>
      </c>
      <c r="P19" s="15">
        <f>P16-P17-P18</f>
        <v>89015000</v>
      </c>
      <c r="Q19" s="15">
        <f>Q16-Q17-Q18</f>
        <v>82890000</v>
      </c>
      <c r="R19" s="15">
        <f>R16-R17-R18</f>
        <v>89425000</v>
      </c>
    </row>
    <row r="20" ht="16.666666666666668" customHeight="1">
      <c r="C20" s="26"/>
      <c r="D20" s="26"/>
      <c r="E20" s="26"/>
      <c r="F20" s="26"/>
      <c r="G20" s="26"/>
      <c r="H20" s="26"/>
      <c r="I20" s="26"/>
      <c r="J20" s="26"/>
      <c r="K20" s="26"/>
      <c r="L20" s="26"/>
      <c r="M20" s="26"/>
      <c r="N20" s="26"/>
      <c r="O20" s="26"/>
      <c r="P20" s="26"/>
      <c r="Q20" s="26"/>
      <c r="R20" s="26"/>
    </row>
    <row r="21" ht="16.666666666666668" customHeight="1">
      <c r="A21" t="s" s="35">
        <v>97</v>
      </c>
    </row>
    <row r="22" ht="16.666666666666668" customHeight="1">
      <c r="A22" t="s" s="8">
        <v>98</v>
      </c>
      <c r="C22" s="36">
        <v>34290000</v>
      </c>
      <c r="D22" s="36">
        <v>36228000</v>
      </c>
      <c r="E22" s="36">
        <v>36131000</v>
      </c>
      <c r="F22" s="36">
        <v>36911000</v>
      </c>
      <c r="G22" s="36">
        <v>38183000</v>
      </c>
      <c r="H22" s="36">
        <v>37845000</v>
      </c>
      <c r="I22" s="36">
        <v>37052000</v>
      </c>
      <c r="J22" s="36">
        <v>40083000</v>
      </c>
      <c r="K22" s="36">
        <v>43727000</v>
      </c>
      <c r="L22" s="36">
        <v>45149000</v>
      </c>
      <c r="M22" s="36">
        <v>48020000</v>
      </c>
      <c r="N22" s="36">
        <v>44728000</v>
      </c>
      <c r="O22" s="36">
        <v>53223000</v>
      </c>
      <c r="P22" s="36">
        <v>59236000</v>
      </c>
      <c r="Q22" s="36">
        <v>56265000</v>
      </c>
      <c r="R22" s="36">
        <v>54945000</v>
      </c>
    </row>
    <row r="23" ht="16.666666666666668" customHeight="1">
      <c r="A23" t="s" s="8">
        <v>94</v>
      </c>
      <c r="C23" s="13">
        <v>6463000</v>
      </c>
      <c r="D23" s="13">
        <v>8077000</v>
      </c>
      <c r="E23" s="13">
        <v>8754000</v>
      </c>
      <c r="F23" s="13">
        <v>8205000</v>
      </c>
      <c r="G23" s="13">
        <v>8865000</v>
      </c>
      <c r="H23" s="13">
        <v>9764000</v>
      </c>
      <c r="I23" s="13">
        <v>9242000</v>
      </c>
      <c r="J23" s="13">
        <v>9354000</v>
      </c>
      <c r="K23" s="13">
        <v>11161000</v>
      </c>
      <c r="L23" s="13">
        <v>11799000</v>
      </c>
      <c r="M23" s="13">
        <v>12435000</v>
      </c>
      <c r="N23" s="13">
        <v>12261000</v>
      </c>
      <c r="O23" s="13">
        <v>12967000</v>
      </c>
      <c r="P23" s="13">
        <v>15300000</v>
      </c>
      <c r="Q23" s="13">
        <v>14174000</v>
      </c>
      <c r="R23" s="13">
        <v>14101000</v>
      </c>
    </row>
    <row r="24" ht="16.666666666666668" customHeight="1">
      <c r="A24" t="s" s="8">
        <v>95</v>
      </c>
      <c r="C24" s="10">
        <v>0</v>
      </c>
      <c r="D24" s="10">
        <v>46000</v>
      </c>
      <c r="E24" s="10">
        <v>0</v>
      </c>
      <c r="F24" s="10">
        <v>0</v>
      </c>
      <c r="G24" s="10">
        <v>0</v>
      </c>
      <c r="H24" s="10">
        <v>0</v>
      </c>
      <c r="I24" s="10">
        <v>0</v>
      </c>
      <c r="J24" s="10">
        <v>2880000</v>
      </c>
      <c r="K24" s="10">
        <v>-20000</v>
      </c>
      <c r="L24" s="10">
        <v>0</v>
      </c>
      <c r="M24" s="10">
        <v>0</v>
      </c>
      <c r="N24" s="10">
        <v>0</v>
      </c>
      <c r="O24" s="10">
        <v>1239000</v>
      </c>
      <c r="P24" s="10">
        <v>532000</v>
      </c>
      <c r="Q24" s="10">
        <v>3000</v>
      </c>
      <c r="R24" s="10">
        <v>4000</v>
      </c>
    </row>
    <row r="25" ht="16.666666666666668" customHeight="1">
      <c r="A25" t="s" s="12">
        <v>99</v>
      </c>
      <c r="C25" s="15">
        <f>C22-C23-C24</f>
        <v>27827000</v>
      </c>
      <c r="D25" s="15">
        <f>D22-D23-D24</f>
        <v>28105000</v>
      </c>
      <c r="E25" s="15">
        <f>E22-E23-E24</f>
        <v>27377000</v>
      </c>
      <c r="F25" s="15">
        <f>F22-F23-F24</f>
        <v>28706000</v>
      </c>
      <c r="G25" s="15">
        <f>G22-G23-G24</f>
        <v>29318000</v>
      </c>
      <c r="H25" s="15">
        <f>H22-H23-H24</f>
        <v>28081000</v>
      </c>
      <c r="I25" s="15">
        <f>I22-I23-I24</f>
        <v>27810000</v>
      </c>
      <c r="J25" s="15">
        <f>J22-J23-J24</f>
        <v>27849000</v>
      </c>
      <c r="K25" s="15">
        <f>K22-K23-K24</f>
        <v>32586000</v>
      </c>
      <c r="L25" s="15">
        <f>L22-L23-L24</f>
        <v>33350000</v>
      </c>
      <c r="M25" s="15">
        <f>M22-M23-M24</f>
        <v>35585000</v>
      </c>
      <c r="N25" s="15">
        <f>N22-N23-N24</f>
        <v>32467000</v>
      </c>
      <c r="O25" s="15">
        <f>O22-O23-O24</f>
        <v>39017000</v>
      </c>
      <c r="P25" s="15">
        <f>P22-P23-P24</f>
        <v>43404000</v>
      </c>
      <c r="Q25" s="15">
        <f>Q22-Q23-Q24</f>
        <v>42088000</v>
      </c>
      <c r="R25" s="15">
        <f>R22-R23-R24</f>
        <v>40840000</v>
      </c>
    </row>
    <row r="26" ht="16.666666666666668" customHeight="1">
      <c r="C26" s="26"/>
      <c r="D26" s="26"/>
      <c r="E26" s="26"/>
      <c r="F26" s="26"/>
      <c r="G26" s="26"/>
      <c r="H26" s="26"/>
      <c r="I26" s="26"/>
      <c r="J26" s="26"/>
      <c r="K26" s="26"/>
      <c r="L26" s="26"/>
      <c r="M26" s="26"/>
      <c r="N26" s="26"/>
      <c r="O26" s="26"/>
      <c r="P26" s="26"/>
      <c r="Q26" s="26"/>
      <c r="R26" s="26"/>
    </row>
    <row r="27" ht="16.666666666666668" customHeight="1">
      <c r="A27" t="s" s="35">
        <v>100</v>
      </c>
    </row>
    <row r="28" ht="16.666666666666668" customHeight="1">
      <c r="A28" t="s" s="8">
        <v>101</v>
      </c>
      <c r="C28" s="36">
        <v>26126000</v>
      </c>
      <c r="D28" s="36">
        <v>26870000</v>
      </c>
      <c r="E28" s="36">
        <v>24973000</v>
      </c>
      <c r="F28" s="36">
        <v>25258000</v>
      </c>
      <c r="G28" s="36">
        <v>27115000</v>
      </c>
      <c r="H28" s="36">
        <v>26622000</v>
      </c>
      <c r="I28" s="36">
        <v>31877000</v>
      </c>
      <c r="J28" s="36">
        <v>30567000</v>
      </c>
      <c r="K28" s="36">
        <v>31018000</v>
      </c>
      <c r="L28" s="36">
        <v>30302000</v>
      </c>
      <c r="M28" s="36">
        <v>31569000</v>
      </c>
      <c r="N28" s="36">
        <v>31241000</v>
      </c>
      <c r="O28" s="36">
        <v>47983000</v>
      </c>
      <c r="P28" s="36">
        <v>33982000</v>
      </c>
      <c r="Q28" s="36">
        <v>32337000</v>
      </c>
      <c r="R28" s="36">
        <v>31603000</v>
      </c>
    </row>
    <row r="29" ht="16.666666666666668" customHeight="1">
      <c r="A29" t="s" s="8">
        <v>94</v>
      </c>
      <c r="C29" s="13">
        <v>7357000</v>
      </c>
      <c r="D29" s="13">
        <v>8956000</v>
      </c>
      <c r="E29" s="13">
        <v>7959000</v>
      </c>
      <c r="F29" s="13">
        <v>7110000</v>
      </c>
      <c r="G29" s="13">
        <v>8233000</v>
      </c>
      <c r="H29" s="13">
        <v>8767000</v>
      </c>
      <c r="I29" s="13">
        <v>8777000</v>
      </c>
      <c r="J29" s="13">
        <v>9756000</v>
      </c>
      <c r="K29" s="13">
        <v>10276000</v>
      </c>
      <c r="L29" s="13">
        <v>10035000</v>
      </c>
      <c r="M29" s="13">
        <v>10092000</v>
      </c>
      <c r="N29" s="13">
        <v>10052000</v>
      </c>
      <c r="O29" s="13">
        <v>22991000</v>
      </c>
      <c r="P29" s="13">
        <v>9948000</v>
      </c>
      <c r="Q29" s="13">
        <v>10162000</v>
      </c>
      <c r="R29" s="13">
        <v>9655000</v>
      </c>
    </row>
    <row r="30" ht="16.666666666666668" customHeight="1">
      <c r="A30" t="s" s="8">
        <v>95</v>
      </c>
      <c r="C30" s="13">
        <v>1341000</v>
      </c>
      <c r="D30" s="13">
        <v>652000</v>
      </c>
      <c r="E30" s="13">
        <v>322000</v>
      </c>
      <c r="F30" s="13">
        <v>266000</v>
      </c>
      <c r="G30" s="13">
        <v>100000</v>
      </c>
      <c r="H30" s="13">
        <v>30000</v>
      </c>
      <c r="I30" s="13">
        <v>4598000</v>
      </c>
      <c r="J30" s="13">
        <v>1352000</v>
      </c>
      <c r="K30" s="13">
        <v>181000</v>
      </c>
      <c r="L30" s="13">
        <v>714000</v>
      </c>
      <c r="M30" s="13">
        <v>357000</v>
      </c>
      <c r="N30" s="13">
        <v>648000</v>
      </c>
      <c r="O30" s="13">
        <v>2328000</v>
      </c>
      <c r="P30" s="13">
        <v>1291000</v>
      </c>
      <c r="Q30" s="13">
        <v>102000</v>
      </c>
      <c r="R30" s="13">
        <v>437000</v>
      </c>
    </row>
    <row r="31" ht="16.666666666666668" customHeight="1">
      <c r="A31" t="s" s="8">
        <v>102</v>
      </c>
      <c r="C31" s="10">
        <v>838000</v>
      </c>
      <c r="D31" s="10">
        <v>0</v>
      </c>
      <c r="E31" s="10">
        <v>0</v>
      </c>
      <c r="F31" s="10">
        <v>0</v>
      </c>
      <c r="G31" s="10">
        <v>0</v>
      </c>
      <c r="H31" s="10">
        <v>0</v>
      </c>
      <c r="I31" s="10">
        <v>0</v>
      </c>
      <c r="J31" s="10">
        <v>0</v>
      </c>
      <c r="K31" s="10">
        <v>0</v>
      </c>
      <c r="L31" s="10">
        <v>0</v>
      </c>
      <c r="M31" s="10">
        <v>0</v>
      </c>
      <c r="R31" s="10">
        <v>0</v>
      </c>
    </row>
    <row r="32" ht="16.666666666666668" customHeight="1">
      <c r="A32" t="s" s="12">
        <v>103</v>
      </c>
      <c r="C32" s="15">
        <f>C28-C29-C30-C31</f>
        <v>16590000</v>
      </c>
      <c r="D32" s="15">
        <f>D28-D29-D30-D31</f>
        <v>17262000</v>
      </c>
      <c r="E32" s="15">
        <f>E28-E29-E30-E31</f>
        <v>16692000</v>
      </c>
      <c r="F32" s="15">
        <f>F28-F29-F30-F31</f>
        <v>17882000</v>
      </c>
      <c r="G32" s="15">
        <f>G28-G29-G30-G31</f>
        <v>18782000</v>
      </c>
      <c r="H32" s="15">
        <f>H28-H29-H30-H31</f>
        <v>17825000</v>
      </c>
      <c r="I32" s="15">
        <f>I28-I29-I30-I31</f>
        <v>18502000</v>
      </c>
      <c r="J32" s="15">
        <f>J28-J29-J30-J31</f>
        <v>19459000</v>
      </c>
      <c r="K32" s="15">
        <f>K28-K29-K30-K31</f>
        <v>20561000</v>
      </c>
      <c r="L32" s="15">
        <f>L28-L29-L30-L31</f>
        <v>19553000</v>
      </c>
      <c r="M32" s="15">
        <f>M28-M29-M30-M31</f>
        <v>21120000</v>
      </c>
      <c r="N32" s="15">
        <f>N28-N29-N30-N31</f>
        <v>20541000</v>
      </c>
      <c r="O32" s="15">
        <f>O28-O29-O30-O31</f>
        <v>22664000</v>
      </c>
      <c r="P32" s="15">
        <f>P28-P29-P30-P31</f>
        <v>22743000</v>
      </c>
      <c r="Q32" s="15">
        <f>Q28-Q29-Q30-Q31</f>
        <v>22073000</v>
      </c>
      <c r="R32" s="15">
        <f>R28-R29-R30-R31</f>
        <v>21511000</v>
      </c>
    </row>
    <row r="33" ht="16.666666666666668" customHeight="1">
      <c r="C33" s="26"/>
      <c r="D33" s="26"/>
      <c r="E33" s="26"/>
      <c r="F33" s="26"/>
      <c r="G33" s="26"/>
      <c r="H33" s="26"/>
      <c r="I33" s="26"/>
      <c r="J33" s="26"/>
      <c r="K33" s="26"/>
      <c r="L33" s="26"/>
      <c r="M33" s="26"/>
      <c r="N33" s="26"/>
      <c r="O33" s="26"/>
      <c r="P33" s="26"/>
      <c r="Q33" s="26"/>
      <c r="R33" s="26"/>
    </row>
    <row r="34" ht="26.666666666666668" customHeight="1">
      <c r="A34" t="s" s="35">
        <v>104</v>
      </c>
    </row>
    <row r="35" ht="16.666666666666668" customHeight="1">
      <c r="A35" t="s" s="8">
        <v>29</v>
      </c>
      <c r="C35" s="36">
        <v>-17548000</v>
      </c>
      <c r="D35" s="36">
        <v>-23220000</v>
      </c>
      <c r="E35" s="36">
        <v>-12958000</v>
      </c>
      <c r="F35" s="36">
        <v>-14089000</v>
      </c>
      <c r="G35" s="36">
        <v>-19156000</v>
      </c>
      <c r="H35" s="36">
        <v>-10745000</v>
      </c>
      <c r="I35" s="36">
        <v>-7913000</v>
      </c>
      <c r="J35" s="36">
        <v>-14346000</v>
      </c>
      <c r="K35" s="36">
        <v>-8930000</v>
      </c>
      <c r="L35" s="36">
        <v>-8818000</v>
      </c>
      <c r="M35" s="36">
        <v>-2083000</v>
      </c>
      <c r="N35" s="36">
        <v>12975000</v>
      </c>
      <c r="O35" s="36">
        <v>-17711000</v>
      </c>
      <c r="P35" s="36">
        <v>-7448000</v>
      </c>
      <c r="Q35" s="36">
        <v>7136000</v>
      </c>
      <c r="R35" s="36">
        <v>8855000</v>
      </c>
    </row>
    <row r="36" ht="16.666666666666668" customHeight="1">
      <c r="A36" t="s" s="8">
        <v>88</v>
      </c>
      <c r="C36" s="13">
        <v>25398000</v>
      </c>
      <c r="D36" s="13">
        <v>31913000</v>
      </c>
      <c r="E36" s="13">
        <v>32643000</v>
      </c>
      <c r="F36" s="13">
        <v>30679000</v>
      </c>
      <c r="G36" s="13">
        <v>34117000</v>
      </c>
      <c r="H36" s="13">
        <v>37860000</v>
      </c>
      <c r="I36" s="13">
        <v>36835000</v>
      </c>
      <c r="J36" s="13">
        <v>36515000</v>
      </c>
      <c r="K36" s="13">
        <v>39719000</v>
      </c>
      <c r="L36" s="13">
        <v>41398000</v>
      </c>
      <c r="M36" s="13">
        <v>41684000</v>
      </c>
      <c r="N36" s="13">
        <v>40714000</v>
      </c>
      <c r="O36" s="13">
        <v>55903000</v>
      </c>
      <c r="P36" s="13">
        <v>46526000</v>
      </c>
      <c r="Q36" s="13">
        <v>44882000</v>
      </c>
      <c r="R36" s="13">
        <v>44502000</v>
      </c>
    </row>
    <row r="37" ht="16.666666666666668" customHeight="1">
      <c r="A37" t="s" s="8">
        <v>80</v>
      </c>
      <c r="C37" s="13">
        <v>1341000</v>
      </c>
      <c r="D37" s="13">
        <v>713000</v>
      </c>
      <c r="E37" s="13">
        <v>322000</v>
      </c>
      <c r="F37" s="13">
        <v>266000</v>
      </c>
      <c r="G37" s="13">
        <v>100000</v>
      </c>
      <c r="H37" s="13">
        <v>30000</v>
      </c>
      <c r="I37" s="13">
        <v>4598000</v>
      </c>
      <c r="J37" s="13">
        <v>4744000</v>
      </c>
      <c r="K37" s="13">
        <v>161000</v>
      </c>
      <c r="L37" s="13">
        <v>763000</v>
      </c>
      <c r="M37" s="13">
        <v>360000</v>
      </c>
      <c r="N37" s="13">
        <v>648000</v>
      </c>
      <c r="O37" s="13">
        <v>4621000</v>
      </c>
      <c r="P37" s="13">
        <v>2081000</v>
      </c>
      <c r="Q37" s="13">
        <v>113000</v>
      </c>
      <c r="R37" s="13">
        <v>441000</v>
      </c>
    </row>
    <row r="38" ht="16.666666666666668" customHeight="1">
      <c r="A38" t="s" s="8">
        <v>27</v>
      </c>
      <c r="C38" s="13">
        <v>0</v>
      </c>
      <c r="D38" s="13">
        <v>0</v>
      </c>
      <c r="E38" s="13">
        <v>0</v>
      </c>
      <c r="F38" s="13">
        <v>0</v>
      </c>
      <c r="G38" s="13">
        <v>0</v>
      </c>
      <c r="H38" s="13">
        <v>0</v>
      </c>
      <c r="I38" s="13">
        <v>0</v>
      </c>
      <c r="J38" s="13">
        <v>4499000</v>
      </c>
      <c r="K38" s="13">
        <v>1389000</v>
      </c>
      <c r="L38" s="13">
        <v>4681000</v>
      </c>
      <c r="M38" s="13">
        <v>0</v>
      </c>
      <c r="N38" s="13">
        <v>0</v>
      </c>
      <c r="O38" s="13">
        <v>0</v>
      </c>
      <c r="P38" s="13">
        <v>0</v>
      </c>
      <c r="Q38" s="13">
        <v>0</v>
      </c>
      <c r="R38" s="13">
        <v>3113000</v>
      </c>
    </row>
    <row r="39" ht="16.666666666666668" customHeight="1" hidden="1">
      <c r="A39" t="s" s="8">
        <v>81</v>
      </c>
      <c r="C39" s="13">
        <v>838000</v>
      </c>
      <c r="D39" s="13">
        <v>0</v>
      </c>
      <c r="E39" s="13">
        <v>0</v>
      </c>
      <c r="F39" s="13">
        <v>0</v>
      </c>
      <c r="G39" s="13">
        <v>0</v>
      </c>
      <c r="H39" s="13">
        <v>0</v>
      </c>
      <c r="I39" s="13">
        <v>0</v>
      </c>
      <c r="J39" s="13">
        <v>0</v>
      </c>
      <c r="K39" s="13">
        <v>0</v>
      </c>
      <c r="L39" s="13">
        <v>0</v>
      </c>
      <c r="M39" s="13">
        <v>0</v>
      </c>
      <c r="N39" s="13">
        <v>0</v>
      </c>
      <c r="O39" s="13">
        <v>0</v>
      </c>
      <c r="P39" s="13">
        <v>0</v>
      </c>
      <c r="Q39" s="13">
        <v>0</v>
      </c>
      <c r="R39" s="13">
        <v>0</v>
      </c>
    </row>
    <row r="40" ht="16.666666666666668" customHeight="1">
      <c r="A40" t="s" s="8">
        <v>89</v>
      </c>
      <c r="C40" s="10">
        <v>2427000</v>
      </c>
      <c r="D40" s="10">
        <v>2785000</v>
      </c>
      <c r="E40" s="10">
        <v>3080000</v>
      </c>
      <c r="F40" s="10">
        <v>3080000</v>
      </c>
      <c r="G40" s="10">
        <v>3080000</v>
      </c>
      <c r="H40" s="10">
        <v>3073000</v>
      </c>
      <c r="I40" s="10">
        <v>3055000</v>
      </c>
      <c r="J40" s="10">
        <v>4651000</v>
      </c>
      <c r="K40" s="10">
        <v>4669000</v>
      </c>
      <c r="L40" s="10">
        <v>4760000</v>
      </c>
      <c r="M40" s="10">
        <v>5014000</v>
      </c>
      <c r="N40" s="10">
        <v>5014000</v>
      </c>
      <c r="O40" s="10">
        <v>5864000</v>
      </c>
      <c r="P40" s="10">
        <v>6537000</v>
      </c>
      <c r="Q40" s="10">
        <v>6782000</v>
      </c>
      <c r="R40" s="10">
        <v>6782000</v>
      </c>
    </row>
    <row r="41" ht="16.666666666666668" customHeight="1">
      <c r="A41" t="s" s="12">
        <v>55</v>
      </c>
      <c r="C41" s="15">
        <f>SUM(C35:C40)</f>
        <v>12456000</v>
      </c>
      <c r="D41" s="15">
        <f>SUM(D35:D40)</f>
        <v>12191000</v>
      </c>
      <c r="E41" s="15">
        <f>SUM(E35:E40)</f>
        <v>23087000</v>
      </c>
      <c r="F41" s="15">
        <f>SUM(F35:F40)</f>
        <v>19936000</v>
      </c>
      <c r="G41" s="15">
        <f>SUM(G35:G40)</f>
        <v>18141000</v>
      </c>
      <c r="H41" s="15">
        <f>SUM(H35:H40)</f>
        <v>30218000</v>
      </c>
      <c r="I41" s="15">
        <f>SUM(I35:I40)</f>
        <v>36575000</v>
      </c>
      <c r="J41" s="15">
        <f>SUM(J35:J40)</f>
        <v>36063000</v>
      </c>
      <c r="K41" s="15">
        <f>SUM(K35:K40)</f>
        <v>37008000</v>
      </c>
      <c r="L41" s="15">
        <f>SUM(L35:L40)</f>
        <v>42784000</v>
      </c>
      <c r="M41" s="15">
        <f>SUM(M35:M40)</f>
        <v>44975000</v>
      </c>
      <c r="N41" s="15">
        <f>SUM(N35:N40)</f>
        <v>59351000</v>
      </c>
      <c r="O41" s="15">
        <f>SUM(O35:O40)</f>
        <v>48677000</v>
      </c>
      <c r="P41" s="15">
        <f>SUM(P35:P40)</f>
        <v>47696000</v>
      </c>
      <c r="Q41" s="15">
        <f>SUM(Q35:Q40)</f>
        <v>58913000</v>
      </c>
      <c r="R41" s="15">
        <v>63693000</v>
      </c>
    </row>
    <row r="42" ht="16.666666666666668" customHeight="1">
      <c r="C42" s="26"/>
      <c r="D42" s="26"/>
      <c r="E42" s="26"/>
      <c r="F42" s="26"/>
      <c r="G42" s="26"/>
      <c r="H42" s="26"/>
      <c r="I42" s="26"/>
      <c r="J42" s="26"/>
      <c r="K42" s="26"/>
      <c r="L42" s="26"/>
      <c r="M42" s="26"/>
      <c r="N42" s="26"/>
      <c r="O42" s="26"/>
      <c r="P42" s="26"/>
      <c r="Q42" s="26"/>
      <c r="R42" s="26"/>
    </row>
    <row r="43" ht="16.666666666666668" customHeight="1">
      <c r="A43" t="s" s="8">
        <v>105</v>
      </c>
      <c r="C43" s="43">
        <v>-0.11</v>
      </c>
      <c r="D43" s="43">
        <v>-0.14</v>
      </c>
      <c r="E43" s="43">
        <v>-0.07</v>
      </c>
      <c r="F43" s="43">
        <v>-0.08</v>
      </c>
      <c r="G43" s="43">
        <f>ROUND(G35/'Non-GAAP Statement of Ops'!G6,3)</f>
        <v>-0.101</v>
      </c>
      <c r="H43" s="43">
        <f>ROUND(H35/'Non-GAAP Statement of Ops'!H6,3)</f>
        <v>-0.055</v>
      </c>
      <c r="I43" s="43">
        <f>ROUND(I35/'Non-GAAP Statement of Ops'!I6,3)</f>
        <v>-0.039</v>
      </c>
      <c r="J43" s="43">
        <f>ROUND(J35/'Non-GAAP Statement of Ops'!J6,3)</f>
        <v>-0.067</v>
      </c>
      <c r="K43" s="43">
        <f>ROUND(K35/'Non-GAAP Statement of Ops'!K6,3)</f>
        <v>-0.041</v>
      </c>
      <c r="L43" s="43">
        <f>ROUND(L35/'Non-GAAP Statement of Ops'!L6,3)</f>
        <v>-0.04</v>
      </c>
      <c r="M43" s="43">
        <f>ROUND(M35/'Non-GAAP Statement of Ops'!M6,3)</f>
        <v>-0.009</v>
      </c>
      <c r="N43" s="43">
        <f>ROUND(N35/'Non-GAAP Statement of Ops'!N6,3)</f>
        <v>0.055</v>
      </c>
      <c r="O43" s="43">
        <f>ROUND(O35/'Non-GAAP Statement of Ops'!O6,3)</f>
        <v>-0.074</v>
      </c>
      <c r="P43" s="43">
        <f>ROUND(P35/'Non-GAAP Statement of Ops'!P6,3)</f>
        <v>-0.03</v>
      </c>
      <c r="Q43" s="43">
        <f>ROUND(Q35/'Non-GAAP Statement of Ops'!Q6,3)</f>
        <v>0.028</v>
      </c>
      <c r="R43" s="43">
        <v>0.034</v>
      </c>
    </row>
    <row r="44" ht="16.666666666666668" customHeight="1">
      <c r="A44" t="s" s="8">
        <v>106</v>
      </c>
      <c r="C44" s="43">
        <v>0.08</v>
      </c>
      <c r="D44" s="43">
        <v>0.07</v>
      </c>
      <c r="E44" s="43">
        <v>0.13</v>
      </c>
      <c r="F44" s="45">
        <v>0.11</v>
      </c>
      <c r="G44" s="44">
        <f>ROUND(G41/'Non-GAAP Statement of Ops'!G6,3)</f>
        <v>0.096</v>
      </c>
      <c r="H44" s="44">
        <f>ROUND(H41/'Non-GAAP Statement of Ops'!H6,3)</f>
        <v>0.155</v>
      </c>
      <c r="I44" s="44">
        <f>ROUND(I41/'Non-GAAP Statement of Ops'!I6,3)</f>
        <v>0.181</v>
      </c>
      <c r="J44" s="44">
        <f>ROUND(J41/'Non-GAAP Statement of Ops'!J6,3)</f>
        <v>0.169</v>
      </c>
      <c r="K44" s="44">
        <f>ROUND(K41/'Non-GAAP Statement of Ops'!K6,3)</f>
        <v>0.171</v>
      </c>
      <c r="L44" s="44">
        <f>ROUND(L41/'Non-GAAP Statement of Ops'!L6,3)</f>
        <v>0.193</v>
      </c>
      <c r="M44" s="44">
        <f>ROUND(M41/'Non-GAAP Statement of Ops'!M6,3)</f>
        <v>0.198</v>
      </c>
      <c r="N44" s="44">
        <f>ROUND(N41/'Non-GAAP Statement of Ops'!N6,3)</f>
        <v>0.252</v>
      </c>
      <c r="O44" s="44">
        <f>ROUND(O41/'Non-GAAP Statement of Ops'!O6,3)</f>
        <v>0.204</v>
      </c>
      <c r="P44" s="44">
        <f>ROUND(P41/'Non-GAAP Statement of Ops'!P6,3)</f>
        <v>0.193</v>
      </c>
      <c r="Q44" s="44">
        <f>ROUND(Q41/'Non-GAAP Statement of Ops'!Q6,3)</f>
        <v>0.233</v>
      </c>
      <c r="R44" s="44">
        <v>0.244</v>
      </c>
    </row>
    <row r="45" ht="16.666666666666668" customHeight="1">
      <c r="N45" s="8"/>
      <c r="O45" s="8"/>
      <c r="P45" s="8"/>
      <c r="Q45" s="8"/>
    </row>
    <row r="46" ht="16.666666666666668" customHeight="1">
      <c r="A46" t="s" s="35">
        <v>107</v>
      </c>
      <c r="N46" s="8"/>
      <c r="O46" s="8"/>
      <c r="P46" s="8"/>
      <c r="Q46" s="8"/>
    </row>
    <row r="47" customHeight="1">
      <c r="A47" t="s" s="8">
        <v>34</v>
      </c>
      <c r="C47" s="36">
        <v>2688000</v>
      </c>
      <c r="D47" s="36">
        <v>-479000</v>
      </c>
      <c r="E47" s="36">
        <v>420000</v>
      </c>
      <c r="F47" s="36">
        <v>4304000</v>
      </c>
      <c r="G47" s="36">
        <v>3150000</v>
      </c>
      <c r="H47" s="36">
        <v>3101000</v>
      </c>
      <c r="I47" s="36">
        <v>693000</v>
      </c>
      <c r="J47" s="36">
        <v>3939000</v>
      </c>
      <c r="K47" s="36">
        <v>1658000</v>
      </c>
      <c r="L47" s="36">
        <v>3748000</v>
      </c>
      <c r="M47" s="36">
        <v>5328000</v>
      </c>
      <c r="N47" s="36">
        <v>6681000</v>
      </c>
      <c r="O47" s="36">
        <v>3614000</v>
      </c>
      <c r="P47" s="36">
        <v>4224000</v>
      </c>
      <c r="Q47" s="36">
        <v>550000</v>
      </c>
      <c r="R47" s="36">
        <v>4797000</v>
      </c>
    </row>
    <row r="48" customHeight="1">
      <c r="A48" t="s" s="8">
        <v>108</v>
      </c>
      <c r="C48" s="13">
        <v>1066000</v>
      </c>
      <c r="D48" s="13">
        <v>188000</v>
      </c>
      <c r="E48" s="13">
        <v>318000</v>
      </c>
      <c r="F48" s="13">
        <v>531000</v>
      </c>
      <c r="G48" s="13">
        <v>917000</v>
      </c>
      <c r="H48" s="13">
        <v>1336000</v>
      </c>
      <c r="I48" s="13">
        <v>-1207000</v>
      </c>
      <c r="J48" s="13">
        <v>971000</v>
      </c>
      <c r="K48" s="13">
        <v>-1077000</v>
      </c>
      <c r="L48" s="13">
        <v>1175000</v>
      </c>
      <c r="M48" s="13">
        <v>1528000</v>
      </c>
      <c r="N48" s="13">
        <v>1219000</v>
      </c>
      <c r="O48" s="13">
        <v>855000</v>
      </c>
      <c r="P48" s="13">
        <v>1041000</v>
      </c>
      <c r="Q48" s="13">
        <v>-2552000</v>
      </c>
      <c r="R48" s="13">
        <v>3363000</v>
      </c>
    </row>
    <row r="49" customHeight="1">
      <c r="A49" t="s" s="8">
        <v>109</v>
      </c>
      <c r="C49" s="13">
        <v>-442000</v>
      </c>
      <c r="D49" s="13">
        <v>-2907000</v>
      </c>
      <c r="E49" s="13">
        <v>-958000</v>
      </c>
      <c r="F49" s="13">
        <v>604000</v>
      </c>
      <c r="G49" s="13">
        <v>-54000</v>
      </c>
      <c r="H49" s="13">
        <v>-59000</v>
      </c>
      <c r="I49" s="13">
        <v>-48000</v>
      </c>
      <c r="J49" s="13">
        <v>426000</v>
      </c>
      <c r="K49" s="13">
        <v>-35000</v>
      </c>
      <c r="L49" s="13">
        <v>-43000</v>
      </c>
      <c r="M49" s="13">
        <v>-52000</v>
      </c>
      <c r="N49" s="13">
        <v>-31000</v>
      </c>
      <c r="O49" s="13">
        <v>-58000</v>
      </c>
      <c r="P49" s="13">
        <v>-42000</v>
      </c>
      <c r="Q49" s="13">
        <v>-47000</v>
      </c>
      <c r="R49" s="13">
        <v>-159000</v>
      </c>
    </row>
    <row r="50" customHeight="1">
      <c r="A50" t="s" s="8">
        <v>110</v>
      </c>
      <c r="C50" s="10">
        <v>843000</v>
      </c>
      <c r="D50" s="10">
        <v>770000</v>
      </c>
      <c r="E50" s="10">
        <v>508000</v>
      </c>
      <c r="F50" s="10">
        <v>531000</v>
      </c>
      <c r="G50" s="10">
        <v>0</v>
      </c>
      <c r="H50" s="10">
        <v>0</v>
      </c>
      <c r="I50" s="10">
        <v>0</v>
      </c>
      <c r="J50" s="10">
        <v>0</v>
      </c>
      <c r="K50" s="10">
        <v>0</v>
      </c>
      <c r="L50" s="10">
        <v>0</v>
      </c>
      <c r="M50" s="10">
        <v>0</v>
      </c>
      <c r="N50" s="10">
        <v>1232000</v>
      </c>
      <c r="O50" s="10">
        <f>O62</f>
        <v>0</v>
      </c>
      <c r="P50" s="10">
        <f>P62</f>
        <v>0</v>
      </c>
      <c r="Q50" s="10">
        <f>Q62</f>
        <v>0</v>
      </c>
      <c r="R50" s="10">
        <v>0</v>
      </c>
    </row>
    <row r="51" customHeight="1">
      <c r="A51" t="s" s="12">
        <v>57</v>
      </c>
      <c r="C51" s="15">
        <f>C47-C48-C49-C50</f>
        <v>1221000</v>
      </c>
      <c r="D51" s="15">
        <f>D47-D48-D49-D50</f>
        <v>1470000</v>
      </c>
      <c r="E51" s="15">
        <f>E47-E48-E49-E50</f>
        <v>552000</v>
      </c>
      <c r="F51" s="15">
        <f>F47-F48-F49-F50</f>
        <v>2638000</v>
      </c>
      <c r="G51" s="15">
        <f>G47-G48-G49-G50</f>
        <v>2287000</v>
      </c>
      <c r="H51" s="15">
        <f>H47-H48-H49-H50</f>
        <v>1824000</v>
      </c>
      <c r="I51" s="15">
        <f>I47-I48-I49-I50</f>
        <v>1948000</v>
      </c>
      <c r="J51" s="15">
        <f>J47-J48-J49-J50</f>
        <v>2542000</v>
      </c>
      <c r="K51" s="15">
        <f>K47-K48-K49-K50</f>
        <v>2770000</v>
      </c>
      <c r="L51" s="15">
        <f>L47-L48-L49-L50</f>
        <v>2616000</v>
      </c>
      <c r="M51" s="15">
        <f>M47-M48-M49-M50</f>
        <v>3852000</v>
      </c>
      <c r="N51" s="15">
        <f>N47-N48-N49-N50</f>
        <v>4261000</v>
      </c>
      <c r="O51" s="15">
        <f>O47-O48-O49-O50</f>
        <v>2817000</v>
      </c>
      <c r="P51" s="15">
        <f>P47-P48-P49-P50</f>
        <v>3225000</v>
      </c>
      <c r="Q51" s="15">
        <f>Q47-Q48-Q49-Q50</f>
        <v>3149000</v>
      </c>
      <c r="R51" s="15">
        <f>R47-R48-R49-R50</f>
        <v>1593000</v>
      </c>
    </row>
    <row r="52" customHeight="1">
      <c r="C52" s="53"/>
      <c r="D52" s="53"/>
      <c r="E52" s="53"/>
      <c r="F52" s="53"/>
      <c r="G52" s="53"/>
      <c r="H52" s="53"/>
      <c r="I52" s="53"/>
      <c r="J52" s="53"/>
      <c r="K52" s="53"/>
      <c r="L52" s="53"/>
      <c r="M52" s="53"/>
      <c r="N52" s="53"/>
      <c r="O52" s="53"/>
      <c r="P52" s="53"/>
      <c r="Q52" s="53"/>
      <c r="R52" s="53"/>
    </row>
    <row r="53" ht="26.666666666666668" customHeight="1">
      <c r="A53" t="s" s="35">
        <v>111</v>
      </c>
    </row>
    <row r="54" ht="16.666666666666668" customHeight="1">
      <c r="A54" t="s" s="8">
        <v>35</v>
      </c>
      <c r="C54" s="36">
        <v>-24506000</v>
      </c>
      <c r="D54" s="36">
        <v>-27499000</v>
      </c>
      <c r="E54" s="36">
        <v>-18730000</v>
      </c>
      <c r="F54" s="36">
        <v>-21487000</v>
      </c>
      <c r="G54" s="36">
        <v>-25097000</v>
      </c>
      <c r="H54" s="36">
        <v>-15974000</v>
      </c>
      <c r="I54" s="36">
        <v>-15565000</v>
      </c>
      <c r="J54" s="36">
        <v>-21648000</v>
      </c>
      <c r="K54" s="36">
        <v>-14386000</v>
      </c>
      <c r="L54" s="36">
        <v>-14572000</v>
      </c>
      <c r="M54" s="36">
        <v>-9211000</v>
      </c>
      <c r="N54" s="36">
        <v>1868000</v>
      </c>
      <c r="O54" s="36">
        <v>-22935000</v>
      </c>
      <c r="P54" s="36">
        <v>-14706000</v>
      </c>
      <c r="Q54" s="36">
        <v>2260000</v>
      </c>
      <c r="R54" s="36">
        <v>-737000</v>
      </c>
    </row>
    <row r="55" ht="16.666666666666668" customHeight="1">
      <c r="A55" t="s" s="8">
        <v>88</v>
      </c>
      <c r="C55" s="13">
        <v>25398000</v>
      </c>
      <c r="D55" s="13">
        <v>31913000</v>
      </c>
      <c r="E55" s="13">
        <v>32643000</v>
      </c>
      <c r="F55" s="13">
        <v>30679000</v>
      </c>
      <c r="G55" s="13">
        <v>34117000</v>
      </c>
      <c r="H55" s="13">
        <v>37860000</v>
      </c>
      <c r="I55" s="13">
        <v>36835000</v>
      </c>
      <c r="J55" s="13">
        <v>36515000</v>
      </c>
      <c r="K55" s="13">
        <v>39719000</v>
      </c>
      <c r="L55" s="13">
        <v>41398000</v>
      </c>
      <c r="M55" s="13">
        <v>41684000</v>
      </c>
      <c r="N55" s="13">
        <v>40714000</v>
      </c>
      <c r="O55" s="13">
        <v>55903000</v>
      </c>
      <c r="P55" s="13">
        <v>46526000</v>
      </c>
      <c r="Q55" s="13">
        <v>44882000</v>
      </c>
      <c r="R55" s="13">
        <v>44502000</v>
      </c>
    </row>
    <row r="56" ht="16.666666666666668" customHeight="1">
      <c r="A56" t="s" s="8">
        <v>112</v>
      </c>
      <c r="C56" s="13">
        <v>1066000</v>
      </c>
      <c r="D56" s="13">
        <v>188000</v>
      </c>
      <c r="E56" s="13">
        <v>318000</v>
      </c>
      <c r="F56" s="13">
        <v>531000</v>
      </c>
      <c r="G56" s="13">
        <v>917000</v>
      </c>
      <c r="H56" s="13">
        <v>1336000</v>
      </c>
      <c r="I56" s="13">
        <v>-1207000</v>
      </c>
      <c r="J56" s="13">
        <v>971000</v>
      </c>
      <c r="K56" s="13">
        <v>-1077000</v>
      </c>
      <c r="L56" s="13">
        <v>1175000</v>
      </c>
      <c r="M56" s="13">
        <v>1528000</v>
      </c>
      <c r="N56" s="13">
        <v>1219000</v>
      </c>
      <c r="O56" s="13">
        <v>855000</v>
      </c>
      <c r="P56" s="13">
        <v>1041000</v>
      </c>
      <c r="Q56" s="13">
        <v>-2552000</v>
      </c>
      <c r="R56" s="13">
        <v>3363000</v>
      </c>
    </row>
    <row r="57" ht="16.666666666666668" customHeight="1">
      <c r="A57" t="s" s="8">
        <v>113</v>
      </c>
      <c r="C57" s="13">
        <v>1341000</v>
      </c>
      <c r="D57" s="13">
        <v>713000</v>
      </c>
      <c r="E57" s="13">
        <v>322000</v>
      </c>
      <c r="F57" s="13">
        <v>266000</v>
      </c>
      <c r="G57" s="13">
        <v>100000</v>
      </c>
      <c r="H57" s="13">
        <v>30000</v>
      </c>
      <c r="I57" s="13">
        <v>4598000</v>
      </c>
      <c r="J57" s="13">
        <v>4744000</v>
      </c>
      <c r="K57" s="13">
        <v>161000</v>
      </c>
      <c r="L57" s="13">
        <v>763000</v>
      </c>
      <c r="M57" s="13">
        <v>360000</v>
      </c>
      <c r="N57" s="13">
        <v>648000</v>
      </c>
      <c r="O57" s="13">
        <v>4621000</v>
      </c>
      <c r="P57" s="13">
        <v>2081000</v>
      </c>
      <c r="Q57" s="13">
        <v>113000</v>
      </c>
      <c r="R57" s="13">
        <v>441000</v>
      </c>
    </row>
    <row r="58" ht="16.666666666666668" customHeight="1">
      <c r="A58" t="s" s="8">
        <v>114</v>
      </c>
      <c r="C58" s="13">
        <v>0</v>
      </c>
      <c r="D58" s="13">
        <v>0</v>
      </c>
      <c r="E58" s="13">
        <v>0</v>
      </c>
      <c r="F58" s="13">
        <v>0</v>
      </c>
      <c r="G58" s="13">
        <v>0</v>
      </c>
      <c r="H58" s="13">
        <v>0</v>
      </c>
      <c r="I58" s="13">
        <v>0</v>
      </c>
      <c r="J58" s="13">
        <v>4499000</v>
      </c>
      <c r="K58" s="13">
        <v>1389000</v>
      </c>
      <c r="L58" s="13">
        <v>4681000</v>
      </c>
      <c r="M58" s="13">
        <v>0</v>
      </c>
      <c r="N58" s="13">
        <v>0</v>
      </c>
      <c r="O58" s="13">
        <v>0</v>
      </c>
      <c r="P58" s="13">
        <v>0</v>
      </c>
      <c r="Q58" s="13">
        <v>0</v>
      </c>
      <c r="R58" s="13">
        <v>3113000</v>
      </c>
    </row>
    <row r="59" ht="16.666666666666668" customHeight="1" hidden="1">
      <c r="A59" t="s" s="8">
        <v>115</v>
      </c>
      <c r="C59" s="13">
        <v>838000</v>
      </c>
      <c r="D59" s="13">
        <v>0</v>
      </c>
      <c r="E59" s="13">
        <v>0</v>
      </c>
      <c r="F59" s="13">
        <v>0</v>
      </c>
      <c r="G59" s="13">
        <v>0</v>
      </c>
      <c r="H59" s="13">
        <v>0</v>
      </c>
      <c r="I59" s="13">
        <v>0</v>
      </c>
      <c r="J59" s="13">
        <v>0</v>
      </c>
      <c r="K59" s="13">
        <v>0</v>
      </c>
      <c r="L59" s="13">
        <v>0</v>
      </c>
      <c r="M59" s="13">
        <v>0</v>
      </c>
      <c r="N59" s="13">
        <v>0</v>
      </c>
      <c r="O59" s="13">
        <v>0</v>
      </c>
      <c r="P59" s="13">
        <v>0</v>
      </c>
      <c r="Q59" s="13">
        <v>0</v>
      </c>
      <c r="R59" s="13">
        <v>0</v>
      </c>
    </row>
    <row r="60" ht="16.666666666666668" customHeight="1">
      <c r="A60" t="s" s="8">
        <v>116</v>
      </c>
      <c r="C60" s="13">
        <v>2427000</v>
      </c>
      <c r="D60" s="13">
        <v>2785000</v>
      </c>
      <c r="E60" s="13">
        <v>3080000</v>
      </c>
      <c r="F60" s="13">
        <v>3080000</v>
      </c>
      <c r="G60" s="13">
        <v>3080000</v>
      </c>
      <c r="H60" s="13">
        <v>3073000</v>
      </c>
      <c r="I60" s="13">
        <v>3055000</v>
      </c>
      <c r="J60" s="13">
        <v>4651000</v>
      </c>
      <c r="K60" s="13">
        <v>4669000</v>
      </c>
      <c r="L60" s="13">
        <v>4760000</v>
      </c>
      <c r="M60" s="13">
        <v>5014000</v>
      </c>
      <c r="N60" s="13">
        <v>5014000</v>
      </c>
      <c r="O60" s="13">
        <v>5864000</v>
      </c>
      <c r="P60" s="13">
        <v>6537000</v>
      </c>
      <c r="Q60" s="13">
        <v>6782000</v>
      </c>
      <c r="R60" s="13">
        <v>6782000</v>
      </c>
    </row>
    <row r="61" ht="16.666666666666668" customHeight="1">
      <c r="A61" t="s" s="8">
        <v>117</v>
      </c>
      <c r="C61" s="13">
        <v>-442000</v>
      </c>
      <c r="D61" s="13">
        <v>-2907000</v>
      </c>
      <c r="E61" s="13">
        <v>-958000</v>
      </c>
      <c r="F61" s="13">
        <v>604000</v>
      </c>
      <c r="G61" s="13">
        <v>-54000</v>
      </c>
      <c r="H61" s="13">
        <v>-59000</v>
      </c>
      <c r="I61" s="13">
        <v>-48000</v>
      </c>
      <c r="J61" s="13">
        <v>426000</v>
      </c>
      <c r="K61" s="13">
        <v>-35000</v>
      </c>
      <c r="L61" s="13">
        <v>-43000</v>
      </c>
      <c r="M61" s="13">
        <v>-52000</v>
      </c>
      <c r="N61" s="13">
        <v>-31000</v>
      </c>
      <c r="O61" s="13">
        <v>-58000</v>
      </c>
      <c r="P61" s="13">
        <v>-42000</v>
      </c>
      <c r="Q61" s="13">
        <v>-47000</v>
      </c>
      <c r="R61" s="13">
        <v>-159000</v>
      </c>
    </row>
    <row r="62" ht="16.666666666666668" customHeight="1">
      <c r="A62" t="s" s="8">
        <v>118</v>
      </c>
      <c r="C62" s="10">
        <v>843000</v>
      </c>
      <c r="D62" s="10">
        <v>770000</v>
      </c>
      <c r="E62" s="10">
        <v>508000</v>
      </c>
      <c r="F62" s="10">
        <v>531000</v>
      </c>
      <c r="G62" s="10">
        <v>0</v>
      </c>
      <c r="H62" s="10">
        <v>0</v>
      </c>
      <c r="I62" s="10">
        <v>0</v>
      </c>
      <c r="J62" s="10">
        <v>0</v>
      </c>
      <c r="K62" s="10">
        <v>0</v>
      </c>
      <c r="L62" s="10">
        <v>0</v>
      </c>
      <c r="M62" s="10">
        <v>0</v>
      </c>
      <c r="N62" s="10">
        <v>1232000</v>
      </c>
      <c r="O62" s="10">
        <v>0</v>
      </c>
      <c r="P62" s="10">
        <v>0</v>
      </c>
      <c r="Q62" s="10">
        <v>0</v>
      </c>
      <c r="R62" s="10">
        <v>0</v>
      </c>
    </row>
    <row r="63" ht="16.666666666666668" customHeight="1">
      <c r="A63" t="s" s="12">
        <v>58</v>
      </c>
      <c r="C63" s="15">
        <f>SUM(C54:C62)</f>
        <v>6965000</v>
      </c>
      <c r="D63" s="15">
        <f>SUM(D54:D62)</f>
        <v>5963000</v>
      </c>
      <c r="E63" s="15">
        <f>SUM(E54:E62)</f>
        <v>17183000</v>
      </c>
      <c r="F63" s="15">
        <f>SUM(F54:F62)</f>
        <v>14204000</v>
      </c>
      <c r="G63" s="15">
        <f>SUM(G54:G62)</f>
        <v>13063000</v>
      </c>
      <c r="H63" s="15">
        <f>SUM(H54:H62)</f>
        <v>26266000</v>
      </c>
      <c r="I63" s="15">
        <f>SUM(I54:I62)</f>
        <v>27668000</v>
      </c>
      <c r="J63" s="15">
        <f>SUM(J54:J62)</f>
        <v>30158000</v>
      </c>
      <c r="K63" s="15">
        <f>SUM(K54:K62)</f>
        <v>30440000</v>
      </c>
      <c r="L63" s="15">
        <f>SUM(L54:L62)</f>
        <v>38162000</v>
      </c>
      <c r="M63" s="15">
        <f>SUM(M54:M62)</f>
        <v>39323000</v>
      </c>
      <c r="N63" s="15">
        <f>SUM(N54:N62)</f>
        <v>50664000</v>
      </c>
      <c r="O63" s="15">
        <f>SUM(O54:O62)</f>
        <v>44250000</v>
      </c>
      <c r="P63" s="15">
        <f>SUM(P54:P62)</f>
        <v>41437000</v>
      </c>
      <c r="Q63" s="15">
        <f>SUM(Q54:Q62)</f>
        <v>51438000</v>
      </c>
      <c r="R63" s="15">
        <v>57305000</v>
      </c>
    </row>
    <row r="64" ht="16.666666666666668" customHeight="1">
      <c r="C64" s="26"/>
      <c r="D64" s="26"/>
      <c r="E64" s="26"/>
      <c r="F64" s="26"/>
      <c r="G64" s="26"/>
      <c r="H64" s="26"/>
      <c r="I64" s="26"/>
      <c r="J64" s="26"/>
      <c r="K64" s="26"/>
      <c r="L64" s="26"/>
      <c r="M64" s="26"/>
      <c r="N64" s="26"/>
      <c r="O64" s="26"/>
      <c r="P64" s="26"/>
      <c r="Q64" s="26"/>
      <c r="R64" s="26"/>
    </row>
    <row r="65" ht="16.666666666666668" customHeight="1">
      <c r="A65" t="s" s="8">
        <v>119</v>
      </c>
      <c r="C65" s="18">
        <v>-0.22</v>
      </c>
      <c r="D65" s="18">
        <v>-0.25</v>
      </c>
      <c r="E65" s="18">
        <v>-0.17</v>
      </c>
      <c r="F65" s="18">
        <v>-0.19</v>
      </c>
      <c r="G65" s="18">
        <v>-0.22</v>
      </c>
      <c r="H65" s="18">
        <v>-0.14</v>
      </c>
      <c r="I65" s="18">
        <v>-0.13</v>
      </c>
      <c r="J65" s="18">
        <v>-0.19</v>
      </c>
      <c r="K65" s="18">
        <v>-0.12</v>
      </c>
      <c r="L65" s="18">
        <v>-0.12</v>
      </c>
      <c r="M65" s="18">
        <v>-0.08</v>
      </c>
      <c r="N65" s="18">
        <v>0.02</v>
      </c>
      <c r="O65" s="18">
        <v>-0.19</v>
      </c>
      <c r="P65" s="18">
        <v>-0.12</v>
      </c>
      <c r="Q65" s="18">
        <v>0.02</v>
      </c>
      <c r="R65" s="18">
        <v>-0.01</v>
      </c>
    </row>
    <row r="66" ht="16.666666666666668" customHeight="1">
      <c r="A66" t="s" s="8">
        <v>88</v>
      </c>
      <c r="C66" s="46">
        <v>0.23</v>
      </c>
      <c r="D66" s="46">
        <v>0.29</v>
      </c>
      <c r="E66" s="46">
        <v>0.29</v>
      </c>
      <c r="F66" s="46">
        <v>0.27</v>
      </c>
      <c r="G66" s="46">
        <v>0.3</v>
      </c>
      <c r="H66" s="46">
        <v>0.33</v>
      </c>
      <c r="I66" s="46">
        <v>0.32</v>
      </c>
      <c r="J66" s="47">
        <v>0.31</v>
      </c>
      <c r="K66" s="46">
        <v>0.34</v>
      </c>
      <c r="L66" s="46">
        <v>0.35</v>
      </c>
      <c r="M66" s="46">
        <v>0.35</v>
      </c>
      <c r="N66" s="47">
        <v>0.33</v>
      </c>
      <c r="O66" s="46">
        <v>0.46</v>
      </c>
      <c r="P66" s="46">
        <v>0.38</v>
      </c>
      <c r="Q66" s="46">
        <v>0.37</v>
      </c>
      <c r="R66" s="47">
        <v>0.37</v>
      </c>
    </row>
    <row r="67" ht="16.666666666666668" customHeight="1">
      <c r="A67" t="s" s="8">
        <v>112</v>
      </c>
      <c r="C67" s="47">
        <v>0.01</v>
      </c>
      <c r="D67" s="48">
        <v>0</v>
      </c>
      <c r="E67" s="48">
        <v>0</v>
      </c>
      <c r="F67" s="48">
        <v>0</v>
      </c>
      <c r="G67" s="48">
        <v>0</v>
      </c>
      <c r="H67" s="47">
        <v>0.01</v>
      </c>
      <c r="I67" s="47">
        <v>-0.01</v>
      </c>
      <c r="J67" s="47">
        <v>0.01</v>
      </c>
      <c r="K67" s="47">
        <v>-0.01</v>
      </c>
      <c r="L67" s="47">
        <v>0.01</v>
      </c>
      <c r="M67" s="47">
        <v>0.01</v>
      </c>
      <c r="N67" s="47">
        <v>0.01</v>
      </c>
      <c r="O67" s="47">
        <v>0.01</v>
      </c>
      <c r="P67" s="47">
        <v>0.01</v>
      </c>
      <c r="Q67" s="47">
        <v>-0.02</v>
      </c>
      <c r="R67" s="47">
        <v>0.03</v>
      </c>
    </row>
    <row r="68" ht="16.666666666666668" customHeight="1">
      <c r="A68" t="s" s="8">
        <v>113</v>
      </c>
      <c r="C68" s="47">
        <v>0.01</v>
      </c>
      <c r="D68" s="47">
        <v>0.01</v>
      </c>
      <c r="E68" s="48">
        <v>0</v>
      </c>
      <c r="F68" s="48">
        <v>0</v>
      </c>
      <c r="G68" s="48">
        <v>0</v>
      </c>
      <c r="H68" s="48">
        <v>0</v>
      </c>
      <c r="I68" s="47">
        <v>0.04</v>
      </c>
      <c r="J68" s="47">
        <v>0.04</v>
      </c>
      <c r="K68" s="48">
        <v>0</v>
      </c>
      <c r="L68" s="48">
        <v>0</v>
      </c>
      <c r="M68" s="47">
        <v>0.01</v>
      </c>
      <c r="N68" s="48">
        <v>0</v>
      </c>
      <c r="O68" s="47">
        <v>0.04</v>
      </c>
      <c r="P68" s="47">
        <v>0.02</v>
      </c>
      <c r="Q68" s="48">
        <v>0</v>
      </c>
      <c r="R68" s="48">
        <v>0</v>
      </c>
    </row>
    <row r="69" ht="16.666666666666668" customHeight="1">
      <c r="A69" t="s" s="8">
        <v>114</v>
      </c>
      <c r="C69" s="48">
        <v>0</v>
      </c>
      <c r="D69" s="48">
        <v>0</v>
      </c>
      <c r="E69" s="48">
        <v>0</v>
      </c>
      <c r="F69" s="48">
        <v>0</v>
      </c>
      <c r="G69" s="48">
        <v>0</v>
      </c>
      <c r="H69" s="48">
        <v>0</v>
      </c>
      <c r="I69" s="48">
        <v>0</v>
      </c>
      <c r="J69" s="47">
        <v>0.04</v>
      </c>
      <c r="K69" s="47">
        <v>0.01</v>
      </c>
      <c r="L69" s="47">
        <v>0.04</v>
      </c>
      <c r="M69" s="48">
        <v>0</v>
      </c>
      <c r="N69" s="48">
        <v>0</v>
      </c>
      <c r="O69" s="48">
        <v>0</v>
      </c>
      <c r="P69" s="48">
        <v>0</v>
      </c>
      <c r="Q69" s="48">
        <v>0</v>
      </c>
      <c r="R69" s="47">
        <v>0.03</v>
      </c>
    </row>
    <row r="70" ht="16.666666666666668" customHeight="1" hidden="1">
      <c r="A70" t="s" s="8">
        <v>115</v>
      </c>
      <c r="C70" s="47">
        <v>0.01</v>
      </c>
      <c r="D70" s="48">
        <v>0</v>
      </c>
      <c r="E70" s="48">
        <v>0</v>
      </c>
      <c r="F70" s="48">
        <v>0</v>
      </c>
      <c r="G70" s="48">
        <v>0</v>
      </c>
      <c r="H70" s="48">
        <v>0</v>
      </c>
      <c r="I70" s="48">
        <v>0</v>
      </c>
      <c r="J70" s="48">
        <v>0</v>
      </c>
      <c r="K70" s="48">
        <v>0</v>
      </c>
      <c r="L70" s="48">
        <v>0</v>
      </c>
      <c r="M70" s="48">
        <v>0</v>
      </c>
      <c r="N70" s="20"/>
      <c r="O70" s="20"/>
      <c r="P70" s="20"/>
      <c r="Q70" s="20"/>
      <c r="R70" s="48">
        <v>0</v>
      </c>
    </row>
    <row r="71" ht="16.666666666666668" customHeight="1">
      <c r="A71" t="s" s="8">
        <v>116</v>
      </c>
      <c r="C71" s="47">
        <v>0.02</v>
      </c>
      <c r="D71" s="47">
        <v>0.02</v>
      </c>
      <c r="E71" s="47">
        <v>0.03</v>
      </c>
      <c r="F71" s="47">
        <v>0.03</v>
      </c>
      <c r="G71" s="47">
        <v>0.03</v>
      </c>
      <c r="H71" s="47">
        <v>0.03</v>
      </c>
      <c r="I71" s="47">
        <v>0.02</v>
      </c>
      <c r="J71" s="47">
        <v>0.04</v>
      </c>
      <c r="K71" s="47">
        <v>0.04</v>
      </c>
      <c r="L71" s="47">
        <v>0.04</v>
      </c>
      <c r="M71" s="47">
        <v>0.04</v>
      </c>
      <c r="N71" s="47">
        <v>0.04</v>
      </c>
      <c r="O71" s="47">
        <v>0.05</v>
      </c>
      <c r="P71" s="47">
        <v>0.05</v>
      </c>
      <c r="Q71" s="47">
        <v>0.05</v>
      </c>
      <c r="R71" s="47">
        <v>0.06</v>
      </c>
    </row>
    <row r="72" ht="16.666666666666668" customHeight="1">
      <c r="A72" t="s" s="8">
        <v>117</v>
      </c>
      <c r="C72" s="47">
        <v>-0.01</v>
      </c>
      <c r="D72" s="47">
        <v>-0.03</v>
      </c>
      <c r="E72" s="47">
        <v>-0.01</v>
      </c>
      <c r="F72" s="47">
        <v>0.01</v>
      </c>
      <c r="G72" s="48">
        <v>0</v>
      </c>
      <c r="H72" s="48">
        <v>0</v>
      </c>
      <c r="I72" s="48">
        <v>0</v>
      </c>
      <c r="J72" s="48">
        <v>0</v>
      </c>
      <c r="K72" s="48">
        <v>0</v>
      </c>
      <c r="L72" s="48">
        <v>0</v>
      </c>
      <c r="M72" s="48">
        <v>0</v>
      </c>
      <c r="N72" s="48">
        <v>0</v>
      </c>
      <c r="O72" s="48">
        <v>0</v>
      </c>
      <c r="P72" s="48">
        <v>0</v>
      </c>
      <c r="Q72" s="48">
        <v>0</v>
      </c>
      <c r="R72" s="48">
        <v>0</v>
      </c>
    </row>
    <row r="73" ht="16.666666666666668" customHeight="1">
      <c r="A73" t="s" s="8">
        <v>118</v>
      </c>
      <c r="C73" s="47">
        <v>0.01</v>
      </c>
      <c r="D73" s="47">
        <v>0.01</v>
      </c>
      <c r="E73" s="47">
        <v>0.01</v>
      </c>
      <c r="F73" s="47">
        <v>0.01</v>
      </c>
      <c r="G73" s="48">
        <v>0</v>
      </c>
      <c r="H73" s="48">
        <v>0</v>
      </c>
      <c r="I73" s="48">
        <v>0</v>
      </c>
      <c r="J73" s="48">
        <v>0</v>
      </c>
      <c r="K73" s="48">
        <v>0</v>
      </c>
      <c r="L73" s="48">
        <v>0</v>
      </c>
      <c r="M73" s="48">
        <v>0</v>
      </c>
      <c r="N73" s="47">
        <v>0.01</v>
      </c>
      <c r="O73" s="48">
        <v>0</v>
      </c>
      <c r="P73" s="48">
        <v>0</v>
      </c>
      <c r="Q73" s="48">
        <v>0</v>
      </c>
      <c r="R73" s="48">
        <v>0</v>
      </c>
    </row>
    <row r="74" ht="16.666666666666668" customHeight="1">
      <c r="A74" t="s" s="8">
        <v>120</v>
      </c>
      <c r="C74" s="49">
        <v>0</v>
      </c>
      <c r="D74" s="49">
        <v>0</v>
      </c>
      <c r="E74" s="49">
        <v>0</v>
      </c>
      <c r="F74" s="50">
        <v>-0.01</v>
      </c>
      <c r="G74" s="49">
        <v>0</v>
      </c>
      <c r="H74" s="50">
        <v>-0.01</v>
      </c>
      <c r="I74" s="50">
        <v>-0.01</v>
      </c>
      <c r="J74" s="49">
        <v>0</v>
      </c>
      <c r="K74" s="50">
        <v>-0.01</v>
      </c>
      <c r="L74" s="50">
        <v>-0.01</v>
      </c>
      <c r="M74" s="50">
        <v>-0.01</v>
      </c>
      <c r="N74" s="49">
        <v>0</v>
      </c>
      <c r="O74" s="50">
        <v>-0.01</v>
      </c>
      <c r="P74" s="49">
        <v>0</v>
      </c>
      <c r="Q74" s="49">
        <v>0</v>
      </c>
      <c r="R74" s="49">
        <v>0</v>
      </c>
    </row>
    <row r="75" ht="16.666666666666668" customHeight="1">
      <c r="A75" t="s" s="12">
        <v>59</v>
      </c>
      <c r="C75" s="51">
        <f>SUM(C65:C74)</f>
        <v>0.06</v>
      </c>
      <c r="D75" s="51">
        <f>SUM(D65:D74)</f>
        <v>0.05</v>
      </c>
      <c r="E75" s="51">
        <f>SUM(E65:E74)</f>
        <v>0.15</v>
      </c>
      <c r="F75" s="51">
        <f>SUM(F65:F74)</f>
        <v>0.12</v>
      </c>
      <c r="G75" s="51">
        <f>SUM(G65:G74)</f>
        <v>0.11</v>
      </c>
      <c r="H75" s="51">
        <f>SUM(H65:H74)</f>
        <v>0.22</v>
      </c>
      <c r="I75" s="51">
        <f>SUM(I65:I74)</f>
        <v>0.23</v>
      </c>
      <c r="J75" s="51">
        <f>SUM(J65:J74)</f>
        <v>0.25</v>
      </c>
      <c r="K75" s="51">
        <f>SUM(K65:K74)</f>
        <v>0.25</v>
      </c>
      <c r="L75" s="51">
        <f>SUM(L65:L74)</f>
        <v>0.31</v>
      </c>
      <c r="M75" s="51">
        <f>SUM(M65:M74)</f>
        <v>0.32</v>
      </c>
      <c r="N75" s="51">
        <f>SUM(N65:N74)</f>
        <v>0.41</v>
      </c>
      <c r="O75" s="51">
        <f>SUM(O65:O74)</f>
        <v>0.36</v>
      </c>
      <c r="P75" s="51">
        <f>SUM(P65:P74)</f>
        <v>0.34</v>
      </c>
      <c r="Q75" s="51">
        <f>SUM(Q65:Q74)</f>
        <v>0.42</v>
      </c>
      <c r="R75" s="51">
        <v>0.48</v>
      </c>
    </row>
    <row r="76" ht="16.666666666666668" customHeight="1">
      <c r="C76" s="26"/>
      <c r="D76" s="26"/>
      <c r="E76" s="26"/>
      <c r="F76" s="26"/>
      <c r="G76" s="26"/>
      <c r="H76" s="26"/>
      <c r="I76" s="26"/>
      <c r="J76" s="26"/>
      <c r="K76" s="26"/>
      <c r="L76" s="26"/>
      <c r="M76" s="26"/>
      <c r="N76" s="26"/>
      <c r="O76" s="26"/>
      <c r="P76" s="26"/>
      <c r="Q76" s="26"/>
      <c r="R76" s="26"/>
    </row>
    <row r="77" ht="26.666666666666668" customHeight="1">
      <c r="A77" t="s" s="8">
        <v>121</v>
      </c>
      <c r="C77" s="13">
        <v>109524000</v>
      </c>
      <c r="D77" s="13">
        <v>111041000</v>
      </c>
      <c r="E77" s="13">
        <v>111937000</v>
      </c>
      <c r="F77" s="13">
        <v>112742000</v>
      </c>
      <c r="G77" s="13">
        <v>113791000</v>
      </c>
      <c r="H77" s="13">
        <v>115131000</v>
      </c>
      <c r="I77" s="13">
        <v>115954000</v>
      </c>
      <c r="J77" s="13">
        <v>116717000</v>
      </c>
      <c r="K77" s="13">
        <v>117542000</v>
      </c>
      <c r="L77" s="13">
        <v>118681000</v>
      </c>
      <c r="M77" s="13">
        <v>119169000</v>
      </c>
      <c r="N77" s="13">
        <v>123853000</v>
      </c>
      <c r="O77" s="13">
        <v>120083000</v>
      </c>
      <c r="P77" s="13">
        <v>120979000</v>
      </c>
      <c r="Q77" s="13">
        <v>121953000</v>
      </c>
      <c r="R77" s="13">
        <v>118955000</v>
      </c>
    </row>
    <row r="78" ht="29.166666666666668" customHeight="1"/>
    <row r="79" ht="29.166666666666668" customHeight="1">
      <c r="A79" t="s" s="8">
        <v>122</v>
      </c>
      <c r="C79" s="13">
        <v>117155000</v>
      </c>
      <c r="D79" s="13">
        <v>118057000</v>
      </c>
      <c r="E79" s="13">
        <v>117334000</v>
      </c>
      <c r="F79" s="13">
        <v>117546000</v>
      </c>
      <c r="G79" s="13">
        <v>119264000</v>
      </c>
      <c r="H79" s="13">
        <v>120057000</v>
      </c>
      <c r="I79" s="13">
        <v>121473000</v>
      </c>
      <c r="J79" s="13">
        <v>122023000</v>
      </c>
      <c r="K79" s="13">
        <v>123266000</v>
      </c>
      <c r="L79" s="13">
        <v>123056000</v>
      </c>
      <c r="M79" s="13">
        <v>123288000</v>
      </c>
      <c r="N79" s="13">
        <v>123853000</v>
      </c>
      <c r="O79" s="13">
        <v>124152000</v>
      </c>
      <c r="P79" s="13">
        <v>122875000</v>
      </c>
      <c r="Q79" s="13">
        <v>121953000</v>
      </c>
      <c r="R79" s="13">
        <v>120259000</v>
      </c>
    </row>
    <row r="80" ht="16.666666666666668" customHeight="1"/>
    <row r="81" ht="15.833333333333334" customHeight="1">
      <c r="A81" t="s" s="39">
        <v>123</v>
      </c>
    </row>
    <row r="82" ht="15.833333333333334" customHeight="1">
      <c r="A82" t="s" s="39">
        <v>124</v>
      </c>
    </row>
    <row r="83" ht="26.666666666666668" customHeight="1">
      <c r="A83" t="s" s="39">
        <v>125</v>
      </c>
    </row>
    <row r="84" ht="15.833333333333334" customHeight="1">
      <c r="A84" t="s" s="39">
        <v>126</v>
      </c>
    </row>
    <row r="85" ht="26.666666666666668" customHeight="1">
      <c r="A85" t="s" s="39">
        <v>127</v>
      </c>
    </row>
    <row r="86" ht="14.166666666666666" customHeight="1">
      <c r="A86" s="52"/>
    </row>
    <row r="87" ht="16.666666666666668" customHeight="1"/>
    <row r="88" ht="16.666666666666668" customHeight="1"/>
    <row r="89" ht="16.666666666666668" customHeight="1"/>
    <row r="90" ht="16.666666666666668" customHeight="1"/>
    <row r="91" ht="16.666666666666668" customHeight="1"/>
    <row r="92" ht="16.666666666666668" customHeight="1"/>
    <row r="93" ht="16.666666666666668" customHeight="1"/>
    <row r="94" ht="16.666666666666668" customHeight="1"/>
    <row r="95" ht="16.666666666666668" customHeight="1"/>
    <row r="96" ht="16.666666666666668" customHeight="1"/>
    <row r="97" ht="16.666666666666668" customHeight="1"/>
    <row r="98" ht="16.666666666666668" customHeight="1"/>
    <row r="99" ht="16.666666666666668" customHeight="1"/>
    <row r="100" ht="16.666666666666668" customHeight="1"/>
    <row r="101" ht="16.666666666666668" customHeight="1"/>
    <row r="102" ht="16.666666666666668" customHeight="1"/>
    <row r="103" ht="16.666666666666668" customHeight="1"/>
    <row r="104" ht="16.666666666666668" customHeight="1"/>
    <row r="105" ht="16.666666666666668" customHeight="1"/>
    <row r="106" ht="16.666666666666668" customHeight="1"/>
    <row r="107" ht="16.666666666666668" customHeight="1"/>
    <row r="108" ht="16.666666666666668" customHeight="1"/>
    <row r="109" ht="16.666666666666668" customHeight="1"/>
    <row r="110" ht="16.666666666666668" customHeight="1"/>
    <row r="111" ht="16.666666666666668" customHeight="1"/>
    <row r="112" ht="16.666666666666668" customHeight="1"/>
    <row r="113" ht="16.666666666666668" customHeight="1"/>
    <row r="114" ht="16.666666666666668" customHeight="1"/>
    <row r="115" ht="16.666666666666668" customHeight="1"/>
    <row r="116" ht="16.666666666666668" customHeight="1"/>
    <row r="117" ht="16.666666666666668" customHeight="1"/>
    <row r="118" ht="16.666666666666668" customHeight="1"/>
    <row r="119" ht="16.666666666666668" customHeight="1"/>
    <row r="120" ht="16.666666666666668" customHeight="1"/>
    <row r="121" ht="16.666666666666668" customHeight="1"/>
    <row r="122" ht="16.666666666666668" customHeight="1"/>
    <row r="123" ht="16.666666666666668" customHeight="1"/>
    <row r="124" ht="16.666666666666668" customHeight="1"/>
    <row r="125" ht="16.666666666666668" customHeight="1"/>
  </sheetData>
  <mergeCells count="8">
    <mergeCell ref="A3:R3"/>
    <mergeCell ref="A1:R1"/>
    <mergeCell ref="A2:R2"/>
    <mergeCell ref="A85:R85"/>
    <mergeCell ref="A83:R83"/>
    <mergeCell ref="A84:R84"/>
    <mergeCell ref="A81:R81"/>
    <mergeCell ref="A82:R82"/>
  </mergeCells>
  <pageMargins left="0.75" right="0.75" top="1" bottom="1" header="0.5" footer="0.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
  <sheetViews>
    <sheetView showRuler="false" workbookViewId="0"/>
  </sheetViews>
  <sheetFormatPr baseColWidth="12" defaultRowHeight="15" x14ac:dyDescent="0"/>
  <cols>
    <col min="1" max="1" width="20.16" customWidth="1"/>
    <col min="2" max="2" width="20.16" customWidth="1"/>
    <col min="3" max="3" width="20.16" customWidth="1"/>
    <col min="4" max="4" width="20.16" customWidth="1"/>
    <col min="5" max="5" width="20.16" customWidth="1"/>
    <col min="6" max="6" width="20.16" customWidth="1"/>
    <col min="7" max="7" width="20.16" customWidth="1"/>
    <col min="8" max="8" width="20.16" customWidth="1"/>
    <col min="9" max="9" width="20.16" customWidth="1"/>
    <col min="10" max="10" width="20.16" customWidth="1"/>
    <col min="11" max="11" width="20.16" customWidth="1"/>
    <col min="12" max="12" width="20.16" customWidth="1"/>
    <col min="13" max="13" width="20.16" customWidth="1"/>
    <col min="14" max="14" width="20.16" customWidth="1"/>
    <col min="15" max="15" width="20.16" customWidth="1"/>
    <col min="16" max="16" width="20.16" customWidth="1"/>
    <col min="17" max="17" width="20.16" customWidth="1"/>
    <col min="18" max="18" width="20.16" customWidth="1"/>
    <col min="19" max="19" width="20.16" customWidth="1"/>
    <col min="20" max="20" width="20.16" customWidth="1"/>
    <col min="21" max="21" width="20.16" customWidth="1"/>
    <col min="22" max="22" width="20.16" customWidth="1"/>
    <col min="23" max="23" width="20.16" customWidth="1"/>
    <col min="24" max="24" width="20.16" customWidth="1"/>
    <col min="25" max="25" width="20.16" customWidth="1"/>
    <col min="26" max="26" width="20.16" customWidth="1"/>
  </cols>
  <sheetData>
    <row r="1" ht="16.666666666666668" customHeight="1">
      <c r="A1" t="s" s="39">
        <v>128</v>
      </c>
    </row>
    <row r="2" ht="16.666666666666668" customHeight="1"/>
    <row r="3" ht="16.666666666666668" customHeight="1"/>
    <row r="4" ht="16.666666666666668" customHeight="1"/>
    <row r="5" ht="16.666666666666668" customHeight="1"/>
    <row r="6" ht="16.666666666666668" customHeight="1"/>
    <row r="7" ht="16.666666666666668" customHeight="1"/>
    <row r="8" ht="16.666666666666668" customHeight="1"/>
    <row r="9" ht="16.666666666666668" customHeight="1"/>
    <row r="10" ht="16.666666666666668" customHeight="1"/>
    <row r="11" ht="16.666666666666668" customHeight="1"/>
    <row r="12" ht="16.666666666666668" customHeight="1"/>
    <row r="13" ht="16.666666666666668" customHeight="1"/>
    <row r="14" ht="16.666666666666668" customHeight="1"/>
    <row r="15" ht="16.666666666666668" customHeight="1"/>
    <row r="16" ht="16.666666666666668" customHeight="1"/>
    <row r="17" ht="16.666666666666668" customHeight="1"/>
    <row r="18" ht="16.666666666666668" customHeight="1"/>
    <row r="19" ht="16.666666666666668" customHeight="1"/>
    <row r="20" ht="16.666666666666668" customHeight="1"/>
    <row r="21" ht="16.666666666666668" customHeight="1"/>
    <row r="22" ht="16.666666666666668" customHeight="1"/>
    <row r="23" ht="16.666666666666668" customHeight="1"/>
    <row r="24" ht="16.666666666666668" customHeight="1"/>
    <row r="25" ht="16.666666666666668" customHeight="1"/>
    <row r="26" ht="16.666666666666668" customHeight="1"/>
    <row r="27" ht="16.666666666666668" customHeight="1"/>
    <row r="28" ht="16.666666666666668" customHeight="1"/>
    <row r="29" ht="16.666666666666668" customHeight="1"/>
    <row r="30" ht="16.666666666666668" customHeight="1"/>
    <row r="31" ht="16.666666666666668" customHeight="1"/>
    <row r="32" ht="16.666666666666668" customHeight="1"/>
    <row r="33" ht="16.666666666666668" customHeight="1"/>
    <row r="34" ht="16.666666666666668" customHeight="1"/>
    <row r="35" ht="16.666666666666668" customHeight="1"/>
    <row r="36" ht="16.666666666666668" customHeight="1"/>
    <row r="37" ht="16.666666666666668" customHeight="1"/>
    <row r="38" ht="16.666666666666668" customHeight="1"/>
    <row r="39" ht="16.666666666666668" customHeight="1"/>
    <row r="40" ht="16.666666666666668" customHeight="1"/>
    <row r="41" ht="16.666666666666668" customHeight="1"/>
    <row r="42" ht="16.666666666666668" customHeight="1"/>
    <row r="43" ht="16.666666666666668" customHeight="1"/>
    <row r="44" ht="16.666666666666668" customHeight="1"/>
    <row r="45" ht="16.666666666666668" customHeight="1"/>
    <row r="46" ht="16.666666666666668" customHeight="1"/>
    <row r="47" ht="16.666666666666668" customHeight="1"/>
    <row r="48" ht="16.666666666666668" customHeight="1"/>
    <row r="49" ht="16.666666666666668" customHeight="1"/>
    <row r="50" ht="16.666666666666668" customHeight="1"/>
    <row r="51" ht="16.666666666666668" customHeight="1"/>
    <row r="52" ht="16.666666666666668" customHeight="1"/>
    <row r="53" ht="16.666666666666668" customHeight="1"/>
    <row r="54" ht="16.666666666666668" customHeight="1"/>
    <row r="55" ht="16.666666666666668" customHeight="1"/>
    <row r="56" ht="16.666666666666668" customHeight="1"/>
    <row r="57" ht="16.666666666666668" customHeight="1"/>
    <row r="58" ht="16.666666666666668" customHeight="1"/>
    <row r="59" ht="16.666666666666668" customHeight="1"/>
    <row r="60" ht="16.666666666666668" customHeight="1"/>
    <row r="61" ht="16.666666666666668" customHeight="1"/>
    <row r="62" ht="16.666666666666668" customHeight="1"/>
    <row r="63" ht="16.666666666666668" customHeight="1"/>
    <row r="64" ht="16.666666666666668" customHeight="1"/>
    <row r="65" ht="16.666666666666668" customHeight="1"/>
    <row r="66" ht="16.666666666666668" customHeight="1"/>
    <row r="67" ht="16.666666666666668" customHeight="1"/>
    <row r="68" ht="16.666666666666668" customHeight="1"/>
    <row r="69" ht="16.666666666666668" customHeight="1"/>
    <row r="70" ht="16.666666666666668" customHeight="1"/>
    <row r="71" ht="16.666666666666668" customHeight="1"/>
    <row r="72" ht="16.666666666666668" customHeight="1"/>
    <row r="73" ht="16.666666666666668" customHeight="1"/>
    <row r="74" ht="16.666666666666668" customHeight="1"/>
    <row r="75" ht="16.666666666666668" customHeight="1"/>
    <row r="76" ht="16.666666666666668" customHeight="1"/>
    <row r="77" ht="16.666666666666668" customHeight="1"/>
    <row r="78" ht="16.666666666666668" customHeight="1"/>
    <row r="79" ht="16.666666666666668" customHeight="1"/>
    <row r="80" ht="16.666666666666668" customHeight="1"/>
    <row r="81" ht="16.666666666666668" customHeight="1"/>
    <row r="82" ht="16.666666666666668" customHeight="1"/>
    <row r="83" ht="16.666666666666668" customHeight="1"/>
    <row r="84" ht="16.666666666666668" customHeight="1"/>
    <row r="85" ht="16.666666666666668" customHeight="1"/>
    <row r="86" ht="16.666666666666668" customHeight="1"/>
    <row r="87" ht="16.666666666666668" customHeight="1"/>
    <row r="88" ht="16.666666666666668" customHeight="1"/>
    <row r="89" ht="16.666666666666668" customHeight="1"/>
    <row r="90" ht="16.666666666666668" customHeight="1"/>
    <row r="91" ht="16.666666666666668" customHeight="1"/>
    <row r="92" ht="16.666666666666668" customHeight="1"/>
    <row r="93" ht="16.666666666666668" customHeight="1"/>
    <row r="94" ht="16.666666666666668" customHeight="1"/>
    <row r="95" ht="16.666666666666668" customHeight="1"/>
    <row r="96" ht="16.666666666666668" customHeight="1"/>
    <row r="97" ht="16.666666666666668" customHeight="1"/>
    <row r="98" ht="16.666666666666668" customHeight="1"/>
    <row r="99" ht="16.666666666666668" customHeight="1"/>
    <row r="100" ht="16.666666666666668" customHeight="1"/>
    <row r="101" ht="16.666666666666668" customHeight="1"/>
    <row r="102" ht="16.666666666666668" customHeight="1"/>
    <row r="103" ht="16.666666666666668" customHeight="1"/>
    <row r="104" ht="16.666666666666668" customHeight="1"/>
    <row r="105" ht="16.666666666666668" customHeight="1"/>
    <row r="106" ht="16.666666666666668" customHeight="1"/>
    <row r="107" ht="16.666666666666668" customHeight="1"/>
    <row r="108" ht="16.666666666666668" customHeight="1"/>
    <row r="109" ht="16.666666666666668" customHeight="1"/>
  </sheetData>
  <mergeCells count="1">
    <mergeCell ref="A1:J36"/>
  </mergeCells>
  <pageMargins left="0.75" right="0.75" top="1" bottom="1" header="0.5" footer="0.5"/>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